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收費調整前後對照表" sheetId="1" r:id="rId1"/>
  </sheets>
  <externalReferences>
    <externalReference r:id="rId4"/>
  </externalReferences>
  <definedNames>
    <definedName name="_xlnm.Print_Area" localSheetId="0">'收費調整前後對照表'!$A$1:$AD$79</definedName>
    <definedName name="Z_051A8CDC_1354_4446_A36C_CFEE3772719B_.wvu.PrintArea" localSheetId="0" hidden="1">'收費調整前後對照表'!$A$1:$AD$79</definedName>
    <definedName name="Z_4EE16079_CEDE_422F_8E12_0481A4B35547_.wvu.PrintArea" localSheetId="0" hidden="1">'收費調整前後對照表'!$A$1:$AD$79</definedName>
    <definedName name="Δ2歲午餐費">'收費調整前後對照表'!$AH$78</definedName>
    <definedName name="Δ2歲材料費">'收費調整前後對照表'!$AH$76</definedName>
    <definedName name="Δ2歲活動費">'收費調整前後對照表'!$AH$77</definedName>
    <definedName name="Δ2歲學費">'[1](2)收費調整前後對照表'!$AH$75</definedName>
    <definedName name="Δ2歲點心費">'收費調整前後對照表'!$AH$79</definedName>
    <definedName name="Δ2歲雜費">'[1](2)收費調整前後對照表'!$AI$75</definedName>
    <definedName name="Δ2歲雜費實際增加額度">'[1](2)收費調整前後對照表'!$AI$79</definedName>
    <definedName name="Δ3歲午餐費">'[1](2)收費調整前後對照表'!$AF$78</definedName>
    <definedName name="Δ3歲材料費">'[1](2)收費調整前後對照表'!$AF$76</definedName>
    <definedName name="Δ3歲活動費">'[1](2)收費調整前後對照表'!$AF$77</definedName>
    <definedName name="Δ3歲學費">'[1](2)收費調整前後對照表'!$AF$75</definedName>
    <definedName name="Δ3歲點心費">'[1](2)收費調整前後對照表'!$AF$79</definedName>
    <definedName name="Δ3歲雜費">'[1](2)收費調整前後對照表'!$AG$75</definedName>
    <definedName name="Δ3歲雜費實際增加額度">'[1](2)收費調整前後對照表'!$AG$79</definedName>
    <definedName name="Δ4歲午餐費">'[1](2)收費調整前後對照表'!$AH$36</definedName>
    <definedName name="Δ4歲材料費">'[1](2)收費調整前後對照表'!$AH$34</definedName>
    <definedName name="Δ4歲活動費">'[1](2)收費調整前後對照表'!$AH$35</definedName>
    <definedName name="Δ4歲學費">'[1](2)收費調整前後對照表'!$AH$33</definedName>
    <definedName name="Δ4歲點心費">'[1](2)收費調整前後對照表'!$AH$37</definedName>
    <definedName name="Δ4歲雜費">'[1](2)收費調整前後對照表'!$AI$33</definedName>
    <definedName name="Δ4歲雜費實際增加額度">'[1](2)收費調整前後對照表'!$AI$37</definedName>
    <definedName name="Δ5歲午餐費">'[1](2)收費調整前後對照表'!$AF$36</definedName>
    <definedName name="Δ5歲材料費">'[1](2)收費調整前後對照表'!$AF$34</definedName>
    <definedName name="Δ5歲活動費">'[1](2)收費調整前後對照表'!$AF$35</definedName>
    <definedName name="Δ5歲學費">'[1](2)收費調整前後對照表'!$AF$33</definedName>
    <definedName name="Δ5歲點心費">'[1](2)收費調整前後對照表'!$AF$37</definedName>
    <definedName name="Δ5歲雜費">'[1](2)收費調整前後對照表'!$AG$33</definedName>
    <definedName name="Δ5歲雜費實際增加額度">'[1](2)收費調整前後對照表'!$AG$37</definedName>
    <definedName name="Δ人事成本">SUM('[1](3)全園經營收支分析表'!$G$23:$H$26)-SUM('[1](3)全園經營收支分析表'!$D$23:$E$26)</definedName>
    <definedName name="Δ學雜費調整之數額" localSheetId="0">((Δ5歲學費+Δ5歲雜費)*'[1](3)全園經營收支分析表'!$D$9+(Δ4歲學費+Δ4歲雜費)*'[1](3)全園經營收支分析表'!$D$10+(Δ3歲學費+Δ3歲雜費)*'[1](3)全園經營收支分析表'!$D$11+(Δ2歲學費+Δ2歲雜費)*'[1](3)全園經營收支分析表'!$D$12)*2</definedName>
    <definedName name="Δ學雜費調整之數額">((Δ5歲學費+Δ5歲雜費)*'[1](3)全園經營收支分析表'!$D$9+(Δ4歲學費+Δ4歲雜費)*'[1](3)全園經營收支分析表'!$D$10+(Δ3歲學費+Δ3歲雜費)*'[1](3)全園經營收支分析表'!$D$11+(Δ2歲學費+Δ2歲雜費)*'[1](3)全園經營收支分析表'!$D$12)*2</definedName>
    <definedName name="Δ雜費調整之數額" localSheetId="0">(Δ5歲雜費實際增加額度*'[1](3)全園經營收支分析表'!$D$9+Δ4歲雜費實際增加額度*'[1](3)全園經營收支分析表'!$D$10+Δ3歲雜費實際增加額度*'[1](3)全園經營收支分析表'!$D$11+Δ2歲雜費實際增加額度*'[1](3)全園經營收支分析表'!$D$12)*2</definedName>
    <definedName name="Δ雜費調整之數額">(Δ5歲雜費實際增加額度*'[1](3)全園經營收支分析表'!$D$9+Δ4歲雜費實際增加額度*'[1](3)全園經營收支分析表'!$D$10+Δ3歲雜費實際增加額度*'[1](3)全園經營收支分析表'!$D$11+Δ2歲雜費實際增加額度*'[1](3)全園經營收支分析表'!$D$12)*2</definedName>
    <definedName name="大班漲幅比例">'[1](2)收費調整前後對照表'!$K$25</definedName>
    <definedName name="小班漲幅比例">'[1](2)收費調整前後對照表'!$K$67</definedName>
    <definedName name="中班漲幅比例">'[1](2)收費調整前後對照表'!$Z$25</definedName>
    <definedName name="幼幼班漲幅比例">'[1](2)收費調整前後對照表'!$Z$67</definedName>
    <definedName name="區域別">'[1]DATABASE'!$A$2:$A$30</definedName>
  </definedNames>
  <calcPr fullCalcOnLoad="1"/>
</workbook>
</file>

<file path=xl/sharedStrings.xml><?xml version="1.0" encoding="utf-8"?>
<sst xmlns="http://schemas.openxmlformats.org/spreadsheetml/2006/main" count="144" uniqueCount="52">
  <si>
    <t>幼兒園名稱：</t>
  </si>
  <si>
    <t>臺中市幼兒園收費調整前後對照表（4歲專用）</t>
  </si>
  <si>
    <t>幼兒園名稱：</t>
  </si>
  <si>
    <t>（單位：新臺幣元）</t>
  </si>
  <si>
    <t>項次</t>
  </si>
  <si>
    <t>收費項目</t>
  </si>
  <si>
    <t>調整前收費</t>
  </si>
  <si>
    <t>調整後收費</t>
  </si>
  <si>
    <t>調幅</t>
  </si>
  <si>
    <t>收費用途</t>
  </si>
  <si>
    <t>調整後收費</t>
  </si>
  <si>
    <t>調幅</t>
  </si>
  <si>
    <t>收費用途</t>
  </si>
  <si>
    <t>一學期計</t>
  </si>
  <si>
    <t>個月</t>
  </si>
  <si>
    <t>一學期計</t>
  </si>
  <si>
    <t>一學期計</t>
  </si>
  <si>
    <t>個月</t>
  </si>
  <si>
    <t>期間</t>
  </si>
  <si>
    <t>數額</t>
  </si>
  <si>
    <t>數額</t>
  </si>
  <si>
    <t>學費</t>
  </si>
  <si>
    <t>用於支付教保服務人員人事費用。</t>
  </si>
  <si>
    <t>用於支付教保服務人員人事費用</t>
  </si>
  <si>
    <t>雜費</t>
  </si>
  <si>
    <t>用於支付設備購置、修繕費、維護費、水電費、行政業務費、土地與建築物租賃費及庶務人員人事費。</t>
  </si>
  <si>
    <t>材料費</t>
  </si>
  <si>
    <t>輔助教材、學習材料等。但不得支應於購置才藝（能）教學用品。</t>
  </si>
  <si>
    <t>活動費</t>
  </si>
  <si>
    <t>配合教學主題或節慶辦理之各項學習活動等。但不得支應團體旅遊及才藝（能）活動等費用。</t>
  </si>
  <si>
    <t>午餐費</t>
  </si>
  <si>
    <t>午餐食材、廚餐具及燃料費等。</t>
  </si>
  <si>
    <t>點心費</t>
  </si>
  <si>
    <t>每日上、下午點心之食材、廚餐具及燃料費等。</t>
  </si>
  <si>
    <t>全學期總收費
（１～６項）</t>
  </si>
  <si>
    <t>左上</t>
  </si>
  <si>
    <t>右上</t>
  </si>
  <si>
    <t>交通費
（月）</t>
  </si>
  <si>
    <t>幼童專用車之油資、保養修繕、保險、稅費及駕駛人員人事費用等。</t>
  </si>
  <si>
    <t>課後
延托費</t>
  </si>
  <si>
    <t>學期教保服務起迄日期間辦理平日課後延托服務，相關人員加班鐘點費及行政支出等。</t>
  </si>
  <si>
    <t>臺中市幼兒園收費調整前後對照表（3歲專用）</t>
  </si>
  <si>
    <t>臺中市幼兒園收費調整前後對照表（2歲專用）</t>
  </si>
  <si>
    <t>調整前收費</t>
  </si>
  <si>
    <t>調整後收費</t>
  </si>
  <si>
    <t>左下</t>
  </si>
  <si>
    <t>右下</t>
  </si>
  <si>
    <t>備註：本表為3歲收費專用表格。
1.「調整前收費數額」請比對教育部全國幼兒園幼生管理系統，確定所填全學期總收費無高於前開系統
　登載之收費情形。
2.5歲收費請填列左上方表格。
3.倘3歲收費與5歲及4歲有別，3歲收費請填列於本表。</t>
  </si>
  <si>
    <t>備註：本表為2歲收費專用表格。
1.「調整前收費數額」請比對教育部全國幼兒園幼生管理系統，確定所填全學期總收費無高於前開系統
　登載之收費情形。
2.5歲收費請填列左上方表格。
3.倘2歲收費與5歲、4歲及3歲有別，2歲收費請填列於本表。</t>
  </si>
  <si>
    <t>臺中市幼兒園收費調整前後對照表</t>
  </si>
  <si>
    <t>備註：本表為4歲收費專用表格。
1.「調整前收費數額」請比對教育部全國幼兒園幼生管理系統，確定所填全學期總收費無高於前開系統
　登載之收費情形。
2.5歲收費請填列左上方表格。
3.倘4歲收費與5歲有別，4歲收費請填列於本表。</t>
  </si>
  <si>
    <t>備註：
1.「調整前收費數額」請比對教育部全國幼兒園幼生管理系統，確定所填全學期總收費無高於前開系統
　登載之收費情形。
2.為配合「5歲幼兒免學費教育計畫」，私立符合補助要件幼兒園5歲學費應為一學期1萬5,000元。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</si>
</sst>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###&quot;人&quot;"/>
    <numFmt numFmtId="178" formatCode="#,##0.0_ ;[Red]\-#,##0.0\ "/>
    <numFmt numFmtId="179" formatCode="#,##0_ ;[Red]\-#,##0\ "/>
    <numFmt numFmtId="180" formatCode="#,##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0"/>
      <color indexed="9"/>
      <name val="標楷體"/>
      <family val="4"/>
    </font>
    <font>
      <sz val="12"/>
      <color indexed="9"/>
      <name val="標楷體"/>
      <family val="4"/>
    </font>
    <font>
      <sz val="12"/>
      <color indexed="13"/>
      <name val="標楷體"/>
      <family val="4"/>
    </font>
    <font>
      <sz val="12"/>
      <color indexed="10"/>
      <name val="標楷體"/>
      <family val="4"/>
    </font>
    <font>
      <b/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0" tint="-0.3499799966812134"/>
      <name val="標楷體"/>
      <family val="4"/>
    </font>
    <font>
      <sz val="10"/>
      <color theme="0"/>
      <name val="標楷體"/>
      <family val="4"/>
    </font>
    <font>
      <sz val="12"/>
      <color theme="0"/>
      <name val="標楷體"/>
      <family val="4"/>
    </font>
    <font>
      <sz val="12"/>
      <color rgb="FFFFFF00"/>
      <name val="標楷體"/>
      <family val="4"/>
    </font>
    <font>
      <sz val="12"/>
      <color rgb="FFFF0000"/>
      <name val="標楷體"/>
      <family val="4"/>
    </font>
    <font>
      <b/>
      <sz val="20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7" fillId="33" borderId="0" xfId="0" applyFont="1" applyFill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178" fontId="44" fillId="33" borderId="10" xfId="0" applyNumberFormat="1" applyFont="1" applyFill="1" applyBorder="1" applyAlignment="1" applyProtection="1">
      <alignment horizontal="center" vertical="center"/>
      <protection hidden="1" locked="0"/>
    </xf>
    <xf numFmtId="178" fontId="44" fillId="34" borderId="10" xfId="0" applyNumberFormat="1" applyFont="1" applyFill="1" applyBorder="1" applyAlignment="1" applyProtection="1">
      <alignment horizontal="center" vertical="center"/>
      <protection hidden="1"/>
    </xf>
    <xf numFmtId="178" fontId="44" fillId="0" borderId="10" xfId="0" applyNumberFormat="1" applyFont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vertical="center"/>
      <protection hidden="1" locked="0"/>
    </xf>
    <xf numFmtId="0" fontId="48" fillId="33" borderId="10" xfId="0" applyFont="1" applyFill="1" applyBorder="1" applyAlignment="1" applyProtection="1">
      <alignment vertical="center"/>
      <protection hidden="1" locked="0"/>
    </xf>
    <xf numFmtId="0" fontId="45" fillId="0" borderId="0" xfId="0" applyFont="1" applyAlignment="1" applyProtection="1">
      <alignment vertical="center"/>
      <protection hidden="1" locked="0"/>
    </xf>
    <xf numFmtId="0" fontId="47" fillId="33" borderId="10" xfId="0" applyFont="1" applyFill="1" applyBorder="1" applyAlignment="1" applyProtection="1">
      <alignment vertical="center"/>
      <protection hidden="1" locked="0"/>
    </xf>
    <xf numFmtId="179" fontId="44" fillId="0" borderId="10" xfId="0" applyNumberFormat="1" applyFont="1" applyBorder="1" applyAlignment="1" applyProtection="1">
      <alignment horizontal="center" vertical="center"/>
      <protection hidden="1"/>
    </xf>
    <xf numFmtId="10" fontId="44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7" fillId="34" borderId="10" xfId="0" applyFont="1" applyFill="1" applyBorder="1" applyAlignment="1" applyProtection="1">
      <alignment vertical="center"/>
      <protection hidden="1"/>
    </xf>
    <xf numFmtId="180" fontId="45" fillId="0" borderId="0" xfId="0" applyNumberFormat="1" applyFont="1" applyAlignment="1" applyProtection="1">
      <alignment vertical="center"/>
      <protection hidden="1"/>
    </xf>
    <xf numFmtId="179" fontId="45" fillId="0" borderId="0" xfId="0" applyNumberFormat="1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179" fontId="44" fillId="33" borderId="10" xfId="0" applyNumberFormat="1" applyFont="1" applyFill="1" applyBorder="1" applyAlignment="1" applyProtection="1">
      <alignment horizontal="center" vertical="center"/>
      <protection hidden="1" locked="0"/>
    </xf>
    <xf numFmtId="179" fontId="44" fillId="0" borderId="10" xfId="0" applyNumberFormat="1" applyFont="1" applyBorder="1" applyAlignment="1" applyProtection="1">
      <alignment horizontal="center" vertical="center"/>
      <protection hidden="1"/>
    </xf>
    <xf numFmtId="0" fontId="47" fillId="33" borderId="10" xfId="0" applyFont="1" applyFill="1" applyBorder="1" applyAlignment="1" applyProtection="1">
      <alignment horizontal="center" vertical="center"/>
      <protection hidden="1" locked="0"/>
    </xf>
    <xf numFmtId="10" fontId="44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 locked="0"/>
    </xf>
    <xf numFmtId="0" fontId="44" fillId="0" borderId="10" xfId="0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center" vertical="center" textRotation="255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left" vertical="center" wrapText="1"/>
      <protection hidden="1"/>
    </xf>
    <xf numFmtId="179" fontId="44" fillId="33" borderId="11" xfId="0" applyNumberFormat="1" applyFont="1" applyFill="1" applyBorder="1" applyAlignment="1" applyProtection="1">
      <alignment horizontal="center" vertical="center"/>
      <protection hidden="1" locked="0"/>
    </xf>
    <xf numFmtId="179" fontId="44" fillId="0" borderId="11" xfId="0" applyNumberFormat="1" applyFont="1" applyBorder="1" applyAlignment="1" applyProtection="1">
      <alignment horizontal="center" vertical="center"/>
      <protection hidden="1"/>
    </xf>
    <xf numFmtId="10" fontId="44" fillId="0" borderId="11" xfId="0" applyNumberFormat="1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7" fillId="33" borderId="11" xfId="0" applyFont="1" applyFill="1" applyBorder="1" applyAlignment="1" applyProtection="1">
      <alignment horizontal="center" vertical="center"/>
      <protection hidden="1" locked="0"/>
    </xf>
    <xf numFmtId="0" fontId="44" fillId="0" borderId="12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0" borderId="14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16" xfId="0" applyFont="1" applyBorder="1" applyAlignment="1" applyProtection="1">
      <alignment horizontal="center" vertical="center"/>
      <protection hidden="1"/>
    </xf>
    <xf numFmtId="0" fontId="44" fillId="0" borderId="17" xfId="0" applyFont="1" applyBorder="1" applyAlignment="1" applyProtection="1">
      <alignment horizontal="center" vertical="center"/>
      <protection hidden="1"/>
    </xf>
    <xf numFmtId="179" fontId="3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8" fillId="33" borderId="10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wang2002\Downloads\0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申請資料檢核表"/>
      <sheetName val="(2)收費調整前後對照表"/>
      <sheetName val="(3)全園經營收支分析表"/>
      <sheetName val="(3-1)交通費收支分析表"/>
      <sheetName val="修正說明"/>
      <sheetName val="DATABASE"/>
      <sheetName val="工作表1"/>
    </sheetNames>
    <sheetDataSet>
      <sheetData sheetId="1">
        <row r="25">
          <cell r="K25" t="str">
            <v/>
          </cell>
          <cell r="Z25" t="str">
            <v/>
          </cell>
        </row>
        <row r="33"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AF34">
            <v>0</v>
          </cell>
          <cell r="AH34">
            <v>0</v>
          </cell>
        </row>
        <row r="35">
          <cell r="AF35">
            <v>0</v>
          </cell>
          <cell r="AH35">
            <v>0</v>
          </cell>
        </row>
        <row r="36">
          <cell r="AF36">
            <v>0</v>
          </cell>
          <cell r="AH36">
            <v>0</v>
          </cell>
        </row>
        <row r="37"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67">
          <cell r="K67" t="str">
            <v/>
          </cell>
          <cell r="Z67" t="str">
            <v/>
          </cell>
        </row>
        <row r="75"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F78">
            <v>0</v>
          </cell>
        </row>
        <row r="79">
          <cell r="AF79">
            <v>0</v>
          </cell>
          <cell r="AG79">
            <v>0</v>
          </cell>
          <cell r="AI79">
            <v>0</v>
          </cell>
        </row>
      </sheetData>
      <sheetData sheetId="5">
        <row r="2">
          <cell r="A2" t="str">
            <v>中區</v>
          </cell>
        </row>
        <row r="3">
          <cell r="A3" t="str">
            <v>東區</v>
          </cell>
        </row>
        <row r="4">
          <cell r="A4" t="str">
            <v>南區</v>
          </cell>
        </row>
        <row r="5">
          <cell r="A5" t="str">
            <v>西區</v>
          </cell>
        </row>
        <row r="6">
          <cell r="A6" t="str">
            <v>北區</v>
          </cell>
        </row>
        <row r="7">
          <cell r="A7" t="str">
            <v>北屯區</v>
          </cell>
        </row>
        <row r="8">
          <cell r="A8" t="str">
            <v>西屯區</v>
          </cell>
        </row>
        <row r="9">
          <cell r="A9" t="str">
            <v>南屯區</v>
          </cell>
        </row>
        <row r="10">
          <cell r="A10" t="str">
            <v>太平區</v>
          </cell>
        </row>
        <row r="11">
          <cell r="A11" t="str">
            <v>大里區</v>
          </cell>
        </row>
        <row r="12">
          <cell r="A12" t="str">
            <v>霧峰區</v>
          </cell>
        </row>
        <row r="13">
          <cell r="A13" t="str">
            <v>烏日區</v>
          </cell>
        </row>
        <row r="14">
          <cell r="A14" t="str">
            <v>豐原區</v>
          </cell>
        </row>
        <row r="15">
          <cell r="A15" t="str">
            <v>后里區</v>
          </cell>
        </row>
        <row r="16">
          <cell r="A16" t="str">
            <v>石岡區</v>
          </cell>
        </row>
        <row r="17">
          <cell r="A17" t="str">
            <v>東勢區</v>
          </cell>
        </row>
        <row r="18">
          <cell r="A18" t="str">
            <v>和平區</v>
          </cell>
        </row>
        <row r="19">
          <cell r="A19" t="str">
            <v>新社區</v>
          </cell>
        </row>
        <row r="20">
          <cell r="A20" t="str">
            <v>潭子區</v>
          </cell>
        </row>
        <row r="21">
          <cell r="A21" t="str">
            <v>大雅區</v>
          </cell>
        </row>
        <row r="22">
          <cell r="A22" t="str">
            <v>神岡區</v>
          </cell>
        </row>
        <row r="23">
          <cell r="A23" t="str">
            <v>大肚區</v>
          </cell>
        </row>
        <row r="24">
          <cell r="A24" t="str">
            <v>沙鹿區</v>
          </cell>
        </row>
        <row r="25">
          <cell r="A25" t="str">
            <v>龍井區</v>
          </cell>
        </row>
        <row r="26">
          <cell r="A26" t="str">
            <v>梧棲區</v>
          </cell>
        </row>
        <row r="27">
          <cell r="A27" t="str">
            <v>清水區</v>
          </cell>
        </row>
        <row r="28">
          <cell r="A28" t="str">
            <v>大甲區</v>
          </cell>
        </row>
        <row r="29">
          <cell r="A29" t="str">
            <v>外埔區</v>
          </cell>
        </row>
        <row r="30">
          <cell r="A30" t="str">
            <v>大安區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tabSelected="1" view="pageBreakPreview" zoomScaleSheetLayoutView="100" zoomScalePageLayoutView="115" workbookViewId="0" topLeftCell="A55">
      <selection activeCell="A33" sqref="A33:O37"/>
    </sheetView>
  </sheetViews>
  <sheetFormatPr defaultColWidth="9.00390625" defaultRowHeight="15.75"/>
  <cols>
    <col min="1" max="1" width="3.375" style="1" bestFit="1" customWidth="1"/>
    <col min="2" max="2" width="10.50390625" style="1" customWidth="1"/>
    <col min="3" max="3" width="9.50390625" style="1" bestFit="1" customWidth="1"/>
    <col min="4" max="4" width="5.50390625" style="1" customWidth="1"/>
    <col min="5" max="5" width="4.625" style="1" customWidth="1"/>
    <col min="6" max="6" width="0.6171875" style="1" customWidth="1"/>
    <col min="7" max="7" width="9.50390625" style="1" bestFit="1" customWidth="1"/>
    <col min="8" max="8" width="6.00390625" style="1" bestFit="1" customWidth="1"/>
    <col min="9" max="9" width="4.625" style="1" customWidth="1"/>
    <col min="10" max="10" width="0.6171875" style="1" customWidth="1"/>
    <col min="11" max="11" width="9.50390625" style="1" bestFit="1" customWidth="1"/>
    <col min="12" max="15" width="8.50390625" style="1" customWidth="1"/>
    <col min="16" max="16" width="3.375" style="1" customWidth="1"/>
    <col min="17" max="17" width="10.50390625" style="1" customWidth="1"/>
    <col min="18" max="18" width="9.50390625" style="1" customWidth="1"/>
    <col min="19" max="19" width="5.50390625" style="1" customWidth="1"/>
    <col min="20" max="20" width="4.625" style="1" customWidth="1"/>
    <col min="21" max="21" width="0.6171875" style="1" customWidth="1"/>
    <col min="22" max="22" width="9.50390625" style="1" customWidth="1"/>
    <col min="23" max="23" width="5.50390625" style="1" customWidth="1"/>
    <col min="24" max="24" width="4.625" style="1" customWidth="1"/>
    <col min="25" max="25" width="0.6171875" style="1" customWidth="1"/>
    <col min="26" max="26" width="9.50390625" style="1" customWidth="1"/>
    <col min="27" max="30" width="8.50390625" style="1" customWidth="1"/>
    <col min="31" max="31" width="3.375" style="2" customWidth="1"/>
    <col min="32" max="35" width="9.50390625" style="2" customWidth="1"/>
    <col min="36" max="36" width="0.37109375" style="2" customWidth="1"/>
    <col min="37" max="37" width="9.50390625" style="2" bestFit="1" customWidth="1"/>
    <col min="38" max="38" width="5.50390625" style="23" bestFit="1" customWidth="1"/>
    <col min="39" max="39" width="5.875" style="1" customWidth="1"/>
    <col min="40" max="40" width="0.37109375" style="1" customWidth="1"/>
    <col min="41" max="41" width="9.50390625" style="1" bestFit="1" customWidth="1"/>
    <col min="42" max="45" width="8.50390625" style="1" customWidth="1"/>
    <col min="46" max="46" width="3.375" style="1" bestFit="1" customWidth="1"/>
    <col min="47" max="48" width="9.50390625" style="1" bestFit="1" customWidth="1"/>
    <col min="49" max="49" width="5.50390625" style="1" bestFit="1" customWidth="1"/>
    <col min="50" max="50" width="5.875" style="1" customWidth="1"/>
    <col min="51" max="51" width="0.37109375" style="1" customWidth="1"/>
    <col min="52" max="52" width="9.50390625" style="1" bestFit="1" customWidth="1"/>
    <col min="53" max="53" width="5.50390625" style="1" bestFit="1" customWidth="1"/>
    <col min="54" max="54" width="5.875" style="1" customWidth="1"/>
    <col min="55" max="55" width="0.37109375" style="1" customWidth="1"/>
    <col min="56" max="56" width="9.50390625" style="1" bestFit="1" customWidth="1"/>
    <col min="57" max="60" width="8.375" style="1" customWidth="1"/>
    <col min="61" max="16384" width="9.00390625" style="1" customWidth="1"/>
  </cols>
  <sheetData>
    <row r="1" spans="1:30" ht="33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 t="s">
        <v>1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6.5">
      <c r="A3" s="36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"/>
      <c r="M3" s="3"/>
      <c r="N3" s="3"/>
      <c r="O3" s="3"/>
      <c r="P3" s="36" t="s">
        <v>0</v>
      </c>
      <c r="Q3" s="36"/>
      <c r="R3" s="37"/>
      <c r="S3" s="37"/>
      <c r="T3" s="37"/>
      <c r="U3" s="37"/>
      <c r="V3" s="37"/>
      <c r="W3" s="37"/>
      <c r="X3" s="37"/>
      <c r="Y3" s="37"/>
      <c r="Z3" s="37"/>
      <c r="AA3" s="3"/>
      <c r="AB3" s="3"/>
      <c r="AC3" s="3"/>
      <c r="AD3" s="3"/>
    </row>
    <row r="4" spans="1:30" ht="16.5">
      <c r="A4" s="36"/>
      <c r="B4" s="36"/>
      <c r="C4" s="37"/>
      <c r="D4" s="37"/>
      <c r="E4" s="37"/>
      <c r="F4" s="37"/>
      <c r="G4" s="37"/>
      <c r="H4" s="37"/>
      <c r="I4" s="37"/>
      <c r="J4" s="37"/>
      <c r="K4" s="37"/>
      <c r="L4" s="4"/>
      <c r="M4" s="4"/>
      <c r="N4" s="4"/>
      <c r="O4" s="4"/>
      <c r="P4" s="36"/>
      <c r="Q4" s="36"/>
      <c r="R4" s="37"/>
      <c r="S4" s="37"/>
      <c r="T4" s="37"/>
      <c r="U4" s="37"/>
      <c r="V4" s="37"/>
      <c r="W4" s="37"/>
      <c r="X4" s="37"/>
      <c r="Y4" s="37"/>
      <c r="Z4" s="37"/>
      <c r="AA4" s="6"/>
      <c r="AB4" s="6"/>
      <c r="AC4" s="5"/>
      <c r="AD4" s="5"/>
    </row>
    <row r="5" spans="1:35" ht="16.5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6" t="s">
        <v>3</v>
      </c>
      <c r="M5" s="36"/>
      <c r="N5" s="36"/>
      <c r="O5" s="36"/>
      <c r="P5" s="36"/>
      <c r="Q5" s="36"/>
      <c r="R5" s="37"/>
      <c r="S5" s="37"/>
      <c r="T5" s="37"/>
      <c r="U5" s="37"/>
      <c r="V5" s="37"/>
      <c r="W5" s="37"/>
      <c r="X5" s="37"/>
      <c r="Y5" s="37"/>
      <c r="Z5" s="37"/>
      <c r="AA5" s="36" t="s">
        <v>3</v>
      </c>
      <c r="AB5" s="36"/>
      <c r="AC5" s="36"/>
      <c r="AD5" s="36"/>
      <c r="AF5" s="32" t="b">
        <v>0</v>
      </c>
      <c r="AG5" s="32"/>
      <c r="AH5" s="32" t="b">
        <v>0</v>
      </c>
      <c r="AI5" s="32"/>
    </row>
    <row r="6" spans="1:35" ht="16.5">
      <c r="A6" s="34" t="s">
        <v>4</v>
      </c>
      <c r="B6" s="30" t="s">
        <v>5</v>
      </c>
      <c r="C6" s="30" t="s">
        <v>6</v>
      </c>
      <c r="D6" s="30"/>
      <c r="E6" s="30"/>
      <c r="F6" s="30"/>
      <c r="G6" s="30" t="s">
        <v>7</v>
      </c>
      <c r="H6" s="30"/>
      <c r="I6" s="30"/>
      <c r="J6" s="30"/>
      <c r="K6" s="30" t="s">
        <v>8</v>
      </c>
      <c r="L6" s="30" t="s">
        <v>9</v>
      </c>
      <c r="M6" s="30"/>
      <c r="N6" s="30"/>
      <c r="O6" s="30"/>
      <c r="P6" s="34" t="s">
        <v>4</v>
      </c>
      <c r="Q6" s="30" t="s">
        <v>5</v>
      </c>
      <c r="R6" s="30" t="s">
        <v>6</v>
      </c>
      <c r="S6" s="30"/>
      <c r="T6" s="30"/>
      <c r="U6" s="30"/>
      <c r="V6" s="30" t="s">
        <v>10</v>
      </c>
      <c r="W6" s="30"/>
      <c r="X6" s="30"/>
      <c r="Y6" s="30"/>
      <c r="Z6" s="30" t="s">
        <v>11</v>
      </c>
      <c r="AA6" s="30" t="s">
        <v>12</v>
      </c>
      <c r="AB6" s="30"/>
      <c r="AC6" s="30"/>
      <c r="AD6" s="30"/>
      <c r="AF6" s="29" t="b">
        <v>0</v>
      </c>
      <c r="AG6" s="29"/>
      <c r="AH6" s="32" t="b">
        <v>0</v>
      </c>
      <c r="AI6" s="32"/>
    </row>
    <row r="7" spans="1:35" ht="16.5">
      <c r="A7" s="34"/>
      <c r="B7" s="30"/>
      <c r="C7" s="7" t="s">
        <v>13</v>
      </c>
      <c r="D7" s="8">
        <v>6</v>
      </c>
      <c r="E7" s="30" t="s">
        <v>14</v>
      </c>
      <c r="F7" s="30"/>
      <c r="G7" s="7" t="s">
        <v>15</v>
      </c>
      <c r="H7" s="8">
        <v>6</v>
      </c>
      <c r="I7" s="30" t="s">
        <v>14</v>
      </c>
      <c r="J7" s="30"/>
      <c r="K7" s="30"/>
      <c r="L7" s="30"/>
      <c r="M7" s="30"/>
      <c r="N7" s="30"/>
      <c r="O7" s="30"/>
      <c r="P7" s="34"/>
      <c r="Q7" s="30"/>
      <c r="R7" s="7" t="s">
        <v>16</v>
      </c>
      <c r="S7" s="9">
        <f>D7</f>
        <v>6</v>
      </c>
      <c r="T7" s="30" t="s">
        <v>17</v>
      </c>
      <c r="U7" s="30"/>
      <c r="V7" s="7" t="s">
        <v>13</v>
      </c>
      <c r="W7" s="10">
        <f>H7</f>
        <v>6</v>
      </c>
      <c r="X7" s="30" t="s">
        <v>14</v>
      </c>
      <c r="Y7" s="30"/>
      <c r="Z7" s="30"/>
      <c r="AA7" s="30"/>
      <c r="AB7" s="30"/>
      <c r="AC7" s="30"/>
      <c r="AD7" s="30"/>
      <c r="AF7" s="29" t="b">
        <v>0</v>
      </c>
      <c r="AG7" s="29"/>
      <c r="AH7" s="29" t="b">
        <v>0</v>
      </c>
      <c r="AI7" s="29"/>
    </row>
    <row r="8" spans="1:35" ht="16.5">
      <c r="A8" s="34"/>
      <c r="B8" s="30"/>
      <c r="C8" s="7" t="s">
        <v>18</v>
      </c>
      <c r="D8" s="30" t="s">
        <v>19</v>
      </c>
      <c r="E8" s="30"/>
      <c r="F8" s="30"/>
      <c r="G8" s="7" t="s">
        <v>18</v>
      </c>
      <c r="H8" s="30" t="s">
        <v>20</v>
      </c>
      <c r="I8" s="30"/>
      <c r="J8" s="30"/>
      <c r="K8" s="30"/>
      <c r="L8" s="30"/>
      <c r="M8" s="30"/>
      <c r="N8" s="30"/>
      <c r="O8" s="30"/>
      <c r="P8" s="34"/>
      <c r="Q8" s="30"/>
      <c r="R8" s="7" t="s">
        <v>18</v>
      </c>
      <c r="S8" s="30" t="s">
        <v>20</v>
      </c>
      <c r="T8" s="30"/>
      <c r="U8" s="30"/>
      <c r="V8" s="7" t="s">
        <v>18</v>
      </c>
      <c r="W8" s="30" t="s">
        <v>20</v>
      </c>
      <c r="X8" s="30"/>
      <c r="Y8" s="30"/>
      <c r="Z8" s="30"/>
      <c r="AA8" s="30"/>
      <c r="AB8" s="30"/>
      <c r="AC8" s="30"/>
      <c r="AD8" s="30"/>
      <c r="AF8" s="29" t="b">
        <v>0</v>
      </c>
      <c r="AG8" s="29"/>
      <c r="AH8" s="29" t="b">
        <v>0</v>
      </c>
      <c r="AI8" s="29"/>
    </row>
    <row r="9" spans="1:35" ht="16.5">
      <c r="A9" s="30">
        <v>1</v>
      </c>
      <c r="B9" s="30" t="s">
        <v>21</v>
      </c>
      <c r="C9" s="11"/>
      <c r="D9" s="50"/>
      <c r="E9" s="50"/>
      <c r="F9" s="25">
        <f>IF(AF9=TRUE,D9,IF(AF10=TRUE,D9*D7,0))</f>
        <v>0</v>
      </c>
      <c r="G9" s="12"/>
      <c r="H9" s="24"/>
      <c r="I9" s="24"/>
      <c r="J9" s="25">
        <f>IF(AG9=TRUE,H9,IF(AG10=TRUE,H9*H7,0))</f>
        <v>0</v>
      </c>
      <c r="K9" s="27">
        <f>IF(F9=0,IF(J9&gt;0,"新增收費",""),IF(J9=0,"刪減收費",(J9-F9)/F9))</f>
      </c>
      <c r="L9" s="28" t="s">
        <v>22</v>
      </c>
      <c r="M9" s="28"/>
      <c r="N9" s="28"/>
      <c r="O9" s="28"/>
      <c r="P9" s="30">
        <v>1</v>
      </c>
      <c r="Q9" s="30" t="s">
        <v>21</v>
      </c>
      <c r="R9" s="11"/>
      <c r="S9" s="24"/>
      <c r="T9" s="24"/>
      <c r="U9" s="25">
        <f>IF(AH9=TRUE,S9,IF(AH10=TRUE,S9*S7,0))</f>
        <v>0</v>
      </c>
      <c r="V9" s="11"/>
      <c r="W9" s="24">
        <v>15000</v>
      </c>
      <c r="X9" s="24"/>
      <c r="Y9" s="25">
        <f>IF(AI9=TRUE,W9,IF(AI10=TRUE,W9*W7,0))</f>
        <v>0</v>
      </c>
      <c r="Z9" s="27">
        <f>IF(U9=0,IF(Y9&gt;0,"新增收費",""),IF(Y9=0,"刪減收費",(Y9-U9)/U9))</f>
      </c>
      <c r="AA9" s="28" t="s">
        <v>23</v>
      </c>
      <c r="AB9" s="28"/>
      <c r="AC9" s="28"/>
      <c r="AD9" s="28"/>
      <c r="AF9" s="13" t="b">
        <v>0</v>
      </c>
      <c r="AG9" s="13" t="b">
        <v>0</v>
      </c>
      <c r="AH9" s="13" t="b">
        <v>0</v>
      </c>
      <c r="AI9" s="13" t="b">
        <v>0</v>
      </c>
    </row>
    <row r="10" spans="1:35" ht="16.5">
      <c r="A10" s="30"/>
      <c r="B10" s="30"/>
      <c r="C10" s="11"/>
      <c r="D10" s="50"/>
      <c r="E10" s="50"/>
      <c r="F10" s="25"/>
      <c r="G10" s="12"/>
      <c r="H10" s="24"/>
      <c r="I10" s="24"/>
      <c r="J10" s="25"/>
      <c r="K10" s="27"/>
      <c r="L10" s="28"/>
      <c r="M10" s="28"/>
      <c r="N10" s="28"/>
      <c r="O10" s="28"/>
      <c r="P10" s="30"/>
      <c r="Q10" s="30"/>
      <c r="R10" s="11"/>
      <c r="S10" s="24"/>
      <c r="T10" s="24"/>
      <c r="U10" s="25"/>
      <c r="V10" s="11"/>
      <c r="W10" s="24"/>
      <c r="X10" s="24"/>
      <c r="Y10" s="25"/>
      <c r="Z10" s="27"/>
      <c r="AA10" s="28"/>
      <c r="AB10" s="28"/>
      <c r="AC10" s="28"/>
      <c r="AD10" s="28"/>
      <c r="AF10" s="13" t="b">
        <v>0</v>
      </c>
      <c r="AG10" s="13" t="b">
        <v>0</v>
      </c>
      <c r="AH10" s="13" t="b">
        <v>0</v>
      </c>
      <c r="AI10" s="13" t="b">
        <v>0</v>
      </c>
    </row>
    <row r="11" spans="1:35" ht="16.5" customHeight="1">
      <c r="A11" s="30">
        <v>2</v>
      </c>
      <c r="B11" s="30" t="s">
        <v>24</v>
      </c>
      <c r="C11" s="26"/>
      <c r="D11" s="50"/>
      <c r="E11" s="50"/>
      <c r="F11" s="25">
        <f>IF(AF11=TRUE,D11,IF(AF13=TRUE,D11*D7,0))</f>
        <v>0</v>
      </c>
      <c r="G11" s="51"/>
      <c r="H11" s="24"/>
      <c r="I11" s="24"/>
      <c r="J11" s="25">
        <f>IF(AG11=TRUE,H11,IF(AG13=TRUE,H11*H7,0))</f>
        <v>0</v>
      </c>
      <c r="K11" s="27">
        <f>IF(F11=0,IF(J11&gt;0,"新增收費",""),IF(J11=0,"刪減收費",(J11-F11)/F11))</f>
      </c>
      <c r="L11" s="28" t="s">
        <v>25</v>
      </c>
      <c r="M11" s="28"/>
      <c r="N11" s="28"/>
      <c r="O11" s="28"/>
      <c r="P11" s="30">
        <v>2</v>
      </c>
      <c r="Q11" s="30" t="s">
        <v>24</v>
      </c>
      <c r="R11" s="26"/>
      <c r="S11" s="24"/>
      <c r="T11" s="24"/>
      <c r="U11" s="25">
        <f>IF(AH11=TRUE,S11,IF(AH13=TRUE,S11*S7,0))</f>
        <v>0</v>
      </c>
      <c r="V11" s="26"/>
      <c r="W11" s="24"/>
      <c r="X11" s="24"/>
      <c r="Y11" s="25">
        <f>IF(AI11=TRUE,W11,IF(AI13=TRUE,W11*W7,0))</f>
        <v>0</v>
      </c>
      <c r="Z11" s="27">
        <f>IF(U11=0,IF(Y11&gt;0,"新增收費",""),IF(Y11=0,"刪減收費",(Y11-U11)/U11))</f>
      </c>
      <c r="AA11" s="28" t="s">
        <v>25</v>
      </c>
      <c r="AB11" s="28"/>
      <c r="AC11" s="28"/>
      <c r="AD11" s="28"/>
      <c r="AF11" s="29" t="b">
        <v>0</v>
      </c>
      <c r="AG11" s="29" t="b">
        <v>0</v>
      </c>
      <c r="AH11" s="29" t="b">
        <v>0</v>
      </c>
      <c r="AI11" s="29" t="b">
        <v>0</v>
      </c>
    </row>
    <row r="12" spans="1:35" ht="16.5">
      <c r="A12" s="30"/>
      <c r="B12" s="30"/>
      <c r="C12" s="26"/>
      <c r="D12" s="50"/>
      <c r="E12" s="50"/>
      <c r="F12" s="25"/>
      <c r="G12" s="51"/>
      <c r="H12" s="24"/>
      <c r="I12" s="24"/>
      <c r="J12" s="25"/>
      <c r="K12" s="27"/>
      <c r="L12" s="28"/>
      <c r="M12" s="28"/>
      <c r="N12" s="28"/>
      <c r="O12" s="28"/>
      <c r="P12" s="30"/>
      <c r="Q12" s="30"/>
      <c r="R12" s="26"/>
      <c r="S12" s="24"/>
      <c r="T12" s="24"/>
      <c r="U12" s="25"/>
      <c r="V12" s="26"/>
      <c r="W12" s="24"/>
      <c r="X12" s="24"/>
      <c r="Y12" s="25"/>
      <c r="Z12" s="27"/>
      <c r="AA12" s="28"/>
      <c r="AB12" s="28"/>
      <c r="AC12" s="28"/>
      <c r="AD12" s="28"/>
      <c r="AF12" s="29"/>
      <c r="AG12" s="29"/>
      <c r="AH12" s="29"/>
      <c r="AI12" s="29"/>
    </row>
    <row r="13" spans="1:35" ht="16.5">
      <c r="A13" s="30"/>
      <c r="B13" s="30"/>
      <c r="C13" s="26"/>
      <c r="D13" s="50"/>
      <c r="E13" s="50"/>
      <c r="F13" s="25"/>
      <c r="G13" s="51"/>
      <c r="H13" s="24"/>
      <c r="I13" s="24"/>
      <c r="J13" s="25"/>
      <c r="K13" s="27"/>
      <c r="L13" s="28"/>
      <c r="M13" s="28"/>
      <c r="N13" s="28"/>
      <c r="O13" s="28"/>
      <c r="P13" s="30"/>
      <c r="Q13" s="30"/>
      <c r="R13" s="26"/>
      <c r="S13" s="24"/>
      <c r="T13" s="24"/>
      <c r="U13" s="25"/>
      <c r="V13" s="26"/>
      <c r="W13" s="24"/>
      <c r="X13" s="24"/>
      <c r="Y13" s="25"/>
      <c r="Z13" s="27"/>
      <c r="AA13" s="28"/>
      <c r="AB13" s="28"/>
      <c r="AC13" s="28"/>
      <c r="AD13" s="28"/>
      <c r="AF13" s="29" t="b">
        <v>0</v>
      </c>
      <c r="AG13" s="29" t="b">
        <v>0</v>
      </c>
      <c r="AH13" s="29" t="b">
        <v>0</v>
      </c>
      <c r="AI13" s="29" t="b">
        <v>0</v>
      </c>
    </row>
    <row r="14" spans="1:35" ht="16.5">
      <c r="A14" s="30"/>
      <c r="B14" s="30"/>
      <c r="C14" s="26"/>
      <c r="D14" s="50"/>
      <c r="E14" s="50"/>
      <c r="F14" s="25"/>
      <c r="G14" s="51"/>
      <c r="H14" s="24"/>
      <c r="I14" s="24"/>
      <c r="J14" s="25"/>
      <c r="K14" s="27"/>
      <c r="L14" s="28"/>
      <c r="M14" s="28"/>
      <c r="N14" s="28"/>
      <c r="O14" s="28"/>
      <c r="P14" s="30"/>
      <c r="Q14" s="30"/>
      <c r="R14" s="26"/>
      <c r="S14" s="24"/>
      <c r="T14" s="24"/>
      <c r="U14" s="25"/>
      <c r="V14" s="26"/>
      <c r="W14" s="24"/>
      <c r="X14" s="24"/>
      <c r="Y14" s="25"/>
      <c r="Z14" s="27"/>
      <c r="AA14" s="28"/>
      <c r="AB14" s="28"/>
      <c r="AC14" s="28"/>
      <c r="AD14" s="28"/>
      <c r="AF14" s="29"/>
      <c r="AG14" s="29"/>
      <c r="AH14" s="29"/>
      <c r="AI14" s="29"/>
    </row>
    <row r="15" spans="1:35" ht="16.5" customHeight="1">
      <c r="A15" s="30">
        <v>3</v>
      </c>
      <c r="B15" s="30" t="s">
        <v>26</v>
      </c>
      <c r="C15" s="11"/>
      <c r="D15" s="50"/>
      <c r="E15" s="50"/>
      <c r="F15" s="25">
        <f>IF(AF15=TRUE,D15,IF(AF16=TRUE,D15*D7,0))</f>
        <v>0</v>
      </c>
      <c r="G15" s="12"/>
      <c r="H15" s="24"/>
      <c r="I15" s="24"/>
      <c r="J15" s="25">
        <f>IF(AG15=TRUE,H15,IF(AG16=TRUE,H15*H7,0))</f>
        <v>0</v>
      </c>
      <c r="K15" s="27">
        <f>IF(F15=0,IF(J15&gt;0,"新增收費",""),IF(J15=0,"刪減收費",(J15-F15)/F15))</f>
      </c>
      <c r="L15" s="28" t="s">
        <v>27</v>
      </c>
      <c r="M15" s="28"/>
      <c r="N15" s="28"/>
      <c r="O15" s="28"/>
      <c r="P15" s="30">
        <v>3</v>
      </c>
      <c r="Q15" s="30" t="s">
        <v>26</v>
      </c>
      <c r="R15" s="11"/>
      <c r="S15" s="24"/>
      <c r="T15" s="24"/>
      <c r="U15" s="25">
        <f>IF(AH15=TRUE,S15,IF(AH16=TRUE,S15*S7,0))</f>
        <v>0</v>
      </c>
      <c r="V15" s="11"/>
      <c r="W15" s="24"/>
      <c r="X15" s="24"/>
      <c r="Y15" s="25">
        <f>IF(AI15=TRUE,W15,IF(AI16=TRUE,W15*W7,0))</f>
        <v>0</v>
      </c>
      <c r="Z15" s="27">
        <f>IF(U15=0,IF(Y15&gt;0,"新增收費",""),IF(Y15=0,"刪減收費",(Y15-U15)/U15))</f>
      </c>
      <c r="AA15" s="28" t="s">
        <v>27</v>
      </c>
      <c r="AB15" s="28"/>
      <c r="AC15" s="28"/>
      <c r="AD15" s="28"/>
      <c r="AF15" s="13" t="b">
        <v>0</v>
      </c>
      <c r="AG15" s="13" t="b">
        <v>0</v>
      </c>
      <c r="AH15" s="13" t="b">
        <v>0</v>
      </c>
      <c r="AI15" s="13" t="b">
        <v>0</v>
      </c>
    </row>
    <row r="16" spans="1:35" ht="16.5">
      <c r="A16" s="30"/>
      <c r="B16" s="30"/>
      <c r="C16" s="11"/>
      <c r="D16" s="50"/>
      <c r="E16" s="50"/>
      <c r="F16" s="25"/>
      <c r="G16" s="12"/>
      <c r="H16" s="24"/>
      <c r="I16" s="24"/>
      <c r="J16" s="25"/>
      <c r="K16" s="27"/>
      <c r="L16" s="28"/>
      <c r="M16" s="28"/>
      <c r="N16" s="28"/>
      <c r="O16" s="28"/>
      <c r="P16" s="30"/>
      <c r="Q16" s="30"/>
      <c r="R16" s="11"/>
      <c r="S16" s="24"/>
      <c r="T16" s="24"/>
      <c r="U16" s="25"/>
      <c r="V16" s="11"/>
      <c r="W16" s="24"/>
      <c r="X16" s="24"/>
      <c r="Y16" s="25"/>
      <c r="Z16" s="27"/>
      <c r="AA16" s="28"/>
      <c r="AB16" s="28"/>
      <c r="AC16" s="28"/>
      <c r="AD16" s="28"/>
      <c r="AF16" s="13" t="b">
        <v>0</v>
      </c>
      <c r="AG16" s="13" t="b">
        <v>0</v>
      </c>
      <c r="AH16" s="13" t="b">
        <v>0</v>
      </c>
      <c r="AI16" s="13" t="b">
        <v>0</v>
      </c>
    </row>
    <row r="17" spans="1:35" ht="16.5" customHeight="1">
      <c r="A17" s="30">
        <v>4</v>
      </c>
      <c r="B17" s="30" t="s">
        <v>28</v>
      </c>
      <c r="C17" s="26"/>
      <c r="D17" s="50"/>
      <c r="E17" s="50"/>
      <c r="F17" s="25">
        <f>IF(AF17=TRUE,D17,IF(AF19=TRUE,D17*D7,0))</f>
        <v>0</v>
      </c>
      <c r="G17" s="51"/>
      <c r="H17" s="24"/>
      <c r="I17" s="24"/>
      <c r="J17" s="25">
        <f>IF(AG17=TRUE,H17,IF(AG19=TRUE,H17*H7,0))</f>
        <v>0</v>
      </c>
      <c r="K17" s="27">
        <f>IF(F17=0,IF(J17&gt;0,"新增收費",""),IF(J17=0,"刪減收費",(J17-F17)/F17))</f>
      </c>
      <c r="L17" s="28" t="s">
        <v>29</v>
      </c>
      <c r="M17" s="28"/>
      <c r="N17" s="28"/>
      <c r="O17" s="28"/>
      <c r="P17" s="30">
        <v>4</v>
      </c>
      <c r="Q17" s="30" t="s">
        <v>28</v>
      </c>
      <c r="R17" s="26"/>
      <c r="S17" s="24"/>
      <c r="T17" s="24"/>
      <c r="U17" s="25">
        <f>IF(AH17=TRUE,S17,IF(AH19=TRUE,S17*S7,0))</f>
        <v>0</v>
      </c>
      <c r="V17" s="26"/>
      <c r="W17" s="24"/>
      <c r="X17" s="24"/>
      <c r="Y17" s="25">
        <f>IF(AI17=TRUE,W17,IF(AI19=TRUE,W17*W7,0))</f>
        <v>0</v>
      </c>
      <c r="Z17" s="27">
        <f>IF(U17=0,IF(Y17&gt;0,"新增收費",""),IF(Y17=0,"刪減收費",(Y17-U17)/U17))</f>
      </c>
      <c r="AA17" s="28" t="s">
        <v>29</v>
      </c>
      <c r="AB17" s="28"/>
      <c r="AC17" s="28"/>
      <c r="AD17" s="28"/>
      <c r="AF17" s="29" t="b">
        <v>0</v>
      </c>
      <c r="AG17" s="29" t="b">
        <v>0</v>
      </c>
      <c r="AH17" s="29" t="b">
        <v>0</v>
      </c>
      <c r="AI17" s="29" t="b">
        <v>0</v>
      </c>
    </row>
    <row r="18" spans="1:35" ht="16.5">
      <c r="A18" s="30"/>
      <c r="B18" s="30"/>
      <c r="C18" s="26"/>
      <c r="D18" s="50"/>
      <c r="E18" s="50"/>
      <c r="F18" s="25"/>
      <c r="G18" s="51"/>
      <c r="H18" s="24"/>
      <c r="I18" s="24"/>
      <c r="J18" s="25"/>
      <c r="K18" s="27"/>
      <c r="L18" s="28"/>
      <c r="M18" s="28"/>
      <c r="N18" s="28"/>
      <c r="O18" s="28"/>
      <c r="P18" s="30"/>
      <c r="Q18" s="30"/>
      <c r="R18" s="26"/>
      <c r="S18" s="24"/>
      <c r="T18" s="24"/>
      <c r="U18" s="25"/>
      <c r="V18" s="26"/>
      <c r="W18" s="24"/>
      <c r="X18" s="24"/>
      <c r="Y18" s="25"/>
      <c r="Z18" s="27"/>
      <c r="AA18" s="28"/>
      <c r="AB18" s="28"/>
      <c r="AC18" s="28"/>
      <c r="AD18" s="28"/>
      <c r="AF18" s="29"/>
      <c r="AG18" s="29"/>
      <c r="AH18" s="29"/>
      <c r="AI18" s="29"/>
    </row>
    <row r="19" spans="1:35" ht="16.5">
      <c r="A19" s="30"/>
      <c r="B19" s="30"/>
      <c r="C19" s="26"/>
      <c r="D19" s="50"/>
      <c r="E19" s="50"/>
      <c r="F19" s="25"/>
      <c r="G19" s="51"/>
      <c r="H19" s="24"/>
      <c r="I19" s="24"/>
      <c r="J19" s="25"/>
      <c r="K19" s="27"/>
      <c r="L19" s="28"/>
      <c r="M19" s="28"/>
      <c r="N19" s="28"/>
      <c r="O19" s="28"/>
      <c r="P19" s="30"/>
      <c r="Q19" s="30"/>
      <c r="R19" s="26"/>
      <c r="S19" s="24"/>
      <c r="T19" s="24"/>
      <c r="U19" s="25"/>
      <c r="V19" s="26"/>
      <c r="W19" s="24"/>
      <c r="X19" s="24"/>
      <c r="Y19" s="25"/>
      <c r="Z19" s="27"/>
      <c r="AA19" s="28"/>
      <c r="AB19" s="28"/>
      <c r="AC19" s="28"/>
      <c r="AD19" s="28"/>
      <c r="AF19" s="29" t="b">
        <v>0</v>
      </c>
      <c r="AG19" s="29" t="b">
        <v>0</v>
      </c>
      <c r="AH19" s="29" t="b">
        <v>0</v>
      </c>
      <c r="AI19" s="29" t="b">
        <v>0</v>
      </c>
    </row>
    <row r="20" spans="1:35" ht="16.5">
      <c r="A20" s="30"/>
      <c r="B20" s="30"/>
      <c r="C20" s="26"/>
      <c r="D20" s="50"/>
      <c r="E20" s="50"/>
      <c r="F20" s="25"/>
      <c r="G20" s="51"/>
      <c r="H20" s="24"/>
      <c r="I20" s="24"/>
      <c r="J20" s="25"/>
      <c r="K20" s="27"/>
      <c r="L20" s="28"/>
      <c r="M20" s="28"/>
      <c r="N20" s="28"/>
      <c r="O20" s="28"/>
      <c r="P20" s="30"/>
      <c r="Q20" s="30"/>
      <c r="R20" s="26"/>
      <c r="S20" s="24"/>
      <c r="T20" s="24"/>
      <c r="U20" s="25"/>
      <c r="V20" s="26"/>
      <c r="W20" s="24"/>
      <c r="X20" s="24"/>
      <c r="Y20" s="25"/>
      <c r="Z20" s="27"/>
      <c r="AA20" s="28"/>
      <c r="AB20" s="28"/>
      <c r="AC20" s="28"/>
      <c r="AD20" s="28"/>
      <c r="AF20" s="29"/>
      <c r="AG20" s="29"/>
      <c r="AH20" s="29"/>
      <c r="AI20" s="29"/>
    </row>
    <row r="21" spans="1:35" ht="16.5">
      <c r="A21" s="30">
        <v>5</v>
      </c>
      <c r="B21" s="30" t="s">
        <v>30</v>
      </c>
      <c r="C21" s="11"/>
      <c r="D21" s="50"/>
      <c r="E21" s="50"/>
      <c r="F21" s="25">
        <f>IF(AF21=TRUE,D21,IF(AF22=TRUE,D21*D7,0))</f>
        <v>0</v>
      </c>
      <c r="G21" s="12"/>
      <c r="H21" s="24"/>
      <c r="I21" s="24"/>
      <c r="J21" s="25">
        <f>IF(AG21=TRUE,H21,IF(AG22=TRUE,H21*H7,0))</f>
        <v>0</v>
      </c>
      <c r="K21" s="27">
        <f>IF(F21=0,IF(J21&gt;0,"新增收費",""),IF(J21=0,"刪減收費",(J21-F21)/F21))</f>
      </c>
      <c r="L21" s="33" t="s">
        <v>31</v>
      </c>
      <c r="M21" s="33"/>
      <c r="N21" s="33"/>
      <c r="O21" s="33"/>
      <c r="P21" s="30">
        <v>5</v>
      </c>
      <c r="Q21" s="30" t="s">
        <v>30</v>
      </c>
      <c r="R21" s="11"/>
      <c r="S21" s="24"/>
      <c r="T21" s="24"/>
      <c r="U21" s="25">
        <f>IF(AH21=TRUE,S21,IF(AH22=TRUE,S21*S7,0))</f>
        <v>0</v>
      </c>
      <c r="V21" s="11"/>
      <c r="W21" s="24"/>
      <c r="X21" s="24"/>
      <c r="Y21" s="25">
        <f>IF(AI21=TRUE,W21,IF(AI22=TRUE,W21*W7,0))</f>
        <v>0</v>
      </c>
      <c r="Z21" s="27">
        <f>IF(U21=0,IF(Y21&gt;0,"新增收費",""),IF(Y21=0,"刪減收費",(Y21-U21)/U21))</f>
      </c>
      <c r="AA21" s="33" t="s">
        <v>31</v>
      </c>
      <c r="AB21" s="33"/>
      <c r="AC21" s="33"/>
      <c r="AD21" s="33"/>
      <c r="AF21" s="13" t="b">
        <v>0</v>
      </c>
      <c r="AG21" s="13" t="b">
        <v>0</v>
      </c>
      <c r="AH21" s="13" t="b">
        <v>0</v>
      </c>
      <c r="AI21" s="13" t="b">
        <v>0</v>
      </c>
    </row>
    <row r="22" spans="1:35" ht="16.5">
      <c r="A22" s="30"/>
      <c r="B22" s="30"/>
      <c r="C22" s="11"/>
      <c r="D22" s="50"/>
      <c r="E22" s="50"/>
      <c r="F22" s="25"/>
      <c r="G22" s="12"/>
      <c r="H22" s="24"/>
      <c r="I22" s="24"/>
      <c r="J22" s="25"/>
      <c r="K22" s="27"/>
      <c r="L22" s="33"/>
      <c r="M22" s="33"/>
      <c r="N22" s="33"/>
      <c r="O22" s="33"/>
      <c r="P22" s="30"/>
      <c r="Q22" s="30"/>
      <c r="R22" s="11"/>
      <c r="S22" s="24"/>
      <c r="T22" s="24"/>
      <c r="U22" s="25"/>
      <c r="V22" s="11"/>
      <c r="W22" s="24"/>
      <c r="X22" s="24"/>
      <c r="Y22" s="25"/>
      <c r="Z22" s="27"/>
      <c r="AA22" s="33"/>
      <c r="AB22" s="33"/>
      <c r="AC22" s="33"/>
      <c r="AD22" s="33"/>
      <c r="AF22" s="13" t="b">
        <v>0</v>
      </c>
      <c r="AG22" s="13" t="b">
        <v>0</v>
      </c>
      <c r="AH22" s="13" t="b">
        <v>0</v>
      </c>
      <c r="AI22" s="13" t="b">
        <v>0</v>
      </c>
    </row>
    <row r="23" spans="1:35" ht="16.5" customHeight="1">
      <c r="A23" s="30">
        <v>6</v>
      </c>
      <c r="B23" s="30" t="s">
        <v>32</v>
      </c>
      <c r="C23" s="11"/>
      <c r="D23" s="50"/>
      <c r="E23" s="50"/>
      <c r="F23" s="25">
        <f>IF(AF23=TRUE,D23,IF(AF24=TRUE,D23*D7,0))</f>
        <v>0</v>
      </c>
      <c r="G23" s="12"/>
      <c r="H23" s="24"/>
      <c r="I23" s="24"/>
      <c r="J23" s="25">
        <f>IF(AG23=TRUE,H23,IF(AG24=TRUE,H23*H7,0))</f>
        <v>0</v>
      </c>
      <c r="K23" s="27">
        <f>IF(F23=0,IF(J23&gt;0,"新增收費",""),IF(J23=0,"刪減收費",(J23-F23)/F23))</f>
      </c>
      <c r="L23" s="28" t="s">
        <v>33</v>
      </c>
      <c r="M23" s="28"/>
      <c r="N23" s="28"/>
      <c r="O23" s="28"/>
      <c r="P23" s="30">
        <v>6</v>
      </c>
      <c r="Q23" s="30" t="s">
        <v>32</v>
      </c>
      <c r="R23" s="11"/>
      <c r="S23" s="24"/>
      <c r="T23" s="24"/>
      <c r="U23" s="25">
        <f>IF(AH23=TRUE,S23,IF(AH24=TRUE,S23*S7,0))</f>
        <v>0</v>
      </c>
      <c r="V23" s="11"/>
      <c r="W23" s="24"/>
      <c r="X23" s="24"/>
      <c r="Y23" s="25">
        <f>IF(AI23=TRUE,W23,IF(AI24=TRUE,W23*W7,0))</f>
        <v>0</v>
      </c>
      <c r="Z23" s="27">
        <f>IF(U23=0,IF(Y23&gt;0,"新增收費",""),IF(Y23=0,"刪減收費",(Y23-U23)/U23))</f>
      </c>
      <c r="AA23" s="28" t="s">
        <v>33</v>
      </c>
      <c r="AB23" s="28"/>
      <c r="AC23" s="28"/>
      <c r="AD23" s="28"/>
      <c r="AF23" s="13" t="b">
        <v>0</v>
      </c>
      <c r="AG23" s="13" t="b">
        <v>0</v>
      </c>
      <c r="AH23" s="13" t="b">
        <v>0</v>
      </c>
      <c r="AI23" s="13" t="b">
        <v>0</v>
      </c>
    </row>
    <row r="24" spans="1:35" ht="16.5">
      <c r="A24" s="30"/>
      <c r="B24" s="30"/>
      <c r="C24" s="11"/>
      <c r="D24" s="50"/>
      <c r="E24" s="50"/>
      <c r="F24" s="25"/>
      <c r="G24" s="12"/>
      <c r="H24" s="24"/>
      <c r="I24" s="24"/>
      <c r="J24" s="25"/>
      <c r="K24" s="27"/>
      <c r="L24" s="28"/>
      <c r="M24" s="28"/>
      <c r="N24" s="28"/>
      <c r="O24" s="28"/>
      <c r="P24" s="30"/>
      <c r="Q24" s="30"/>
      <c r="R24" s="11"/>
      <c r="S24" s="24"/>
      <c r="T24" s="24"/>
      <c r="U24" s="25"/>
      <c r="V24" s="11"/>
      <c r="W24" s="24"/>
      <c r="X24" s="24"/>
      <c r="Y24" s="25"/>
      <c r="Z24" s="27"/>
      <c r="AA24" s="28"/>
      <c r="AB24" s="28"/>
      <c r="AC24" s="28"/>
      <c r="AD24" s="28"/>
      <c r="AF24" s="13" t="b">
        <v>0</v>
      </c>
      <c r="AG24" s="13" t="b">
        <v>0</v>
      </c>
      <c r="AH24" s="13" t="b">
        <v>0</v>
      </c>
      <c r="AI24" s="13" t="b">
        <v>0</v>
      </c>
    </row>
    <row r="25" spans="1:35" ht="16.5">
      <c r="A25" s="31" t="s">
        <v>34</v>
      </c>
      <c r="B25" s="30"/>
      <c r="C25" s="25">
        <f>ROUND(SUM(F9:F24),)</f>
        <v>0</v>
      </c>
      <c r="D25" s="25"/>
      <c r="E25" s="25"/>
      <c r="F25" s="25"/>
      <c r="G25" s="25">
        <f>ROUND(SUM(J9:J24),)</f>
        <v>0</v>
      </c>
      <c r="H25" s="25"/>
      <c r="I25" s="25"/>
      <c r="J25" s="25"/>
      <c r="K25" s="27">
        <f>IF(C25=0,IF(G25&gt;0,"新設園",""),(G25-C25)/C25)</f>
      </c>
      <c r="L25" s="44"/>
      <c r="M25" s="45"/>
      <c r="N25" s="45"/>
      <c r="O25" s="46"/>
      <c r="P25" s="31" t="s">
        <v>34</v>
      </c>
      <c r="Q25" s="30"/>
      <c r="R25" s="25">
        <f>ROUND(SUM(U9:U24),)</f>
        <v>0</v>
      </c>
      <c r="S25" s="25"/>
      <c r="T25" s="25"/>
      <c r="U25" s="25"/>
      <c r="V25" s="25">
        <f>ROUND(SUM(Y9:Y24),)</f>
        <v>0</v>
      </c>
      <c r="W25" s="25"/>
      <c r="X25" s="25"/>
      <c r="Y25" s="25"/>
      <c r="Z25" s="27">
        <f>IF(R25=0,IF(V25&gt;0,"新設園",""),(V25-R25)/R25)</f>
      </c>
      <c r="AA25" s="30"/>
      <c r="AB25" s="30"/>
      <c r="AC25" s="30"/>
      <c r="AD25" s="30"/>
      <c r="AF25" s="32" t="s">
        <v>35</v>
      </c>
      <c r="AG25" s="32"/>
      <c r="AH25" s="32" t="s">
        <v>36</v>
      </c>
      <c r="AI25" s="32"/>
    </row>
    <row r="26" spans="1:35" ht="16.5">
      <c r="A26" s="30"/>
      <c r="B26" s="30"/>
      <c r="C26" s="25"/>
      <c r="D26" s="25"/>
      <c r="E26" s="25"/>
      <c r="F26" s="25"/>
      <c r="G26" s="25"/>
      <c r="H26" s="25"/>
      <c r="I26" s="25"/>
      <c r="J26" s="25"/>
      <c r="K26" s="27"/>
      <c r="L26" s="47"/>
      <c r="M26" s="48"/>
      <c r="N26" s="48"/>
      <c r="O26" s="49"/>
      <c r="P26" s="30"/>
      <c r="Q26" s="30"/>
      <c r="R26" s="25"/>
      <c r="S26" s="25"/>
      <c r="T26" s="25"/>
      <c r="U26" s="25"/>
      <c r="V26" s="25"/>
      <c r="W26" s="25"/>
      <c r="X26" s="25"/>
      <c r="Y26" s="25"/>
      <c r="Z26" s="27"/>
      <c r="AA26" s="30"/>
      <c r="AB26" s="30"/>
      <c r="AC26" s="30"/>
      <c r="AD26" s="30"/>
      <c r="AF26" s="32"/>
      <c r="AG26" s="32"/>
      <c r="AH26" s="32"/>
      <c r="AI26" s="32"/>
    </row>
    <row r="27" spans="1:33" ht="16.5" customHeight="1">
      <c r="A27" s="30">
        <v>7</v>
      </c>
      <c r="B27" s="31" t="s">
        <v>37</v>
      </c>
      <c r="C27" s="14"/>
      <c r="D27" s="24"/>
      <c r="E27" s="24"/>
      <c r="F27" s="15">
        <f>IF(AF27=TRUE,D27,0)</f>
        <v>0</v>
      </c>
      <c r="G27" s="14"/>
      <c r="H27" s="24"/>
      <c r="I27" s="24"/>
      <c r="J27" s="15">
        <f>IF(AG27=TRUE,H27,0)</f>
        <v>0</v>
      </c>
      <c r="K27" s="16">
        <f>IF(F27=0,IF(J27&gt;0,"新增收費",""),IF(J27=0,"刪減收費",(J27-F27)/F27))</f>
      </c>
      <c r="L27" s="28" t="s">
        <v>38</v>
      </c>
      <c r="M27" s="28"/>
      <c r="N27" s="28"/>
      <c r="O27" s="28"/>
      <c r="P27" s="30">
        <v>7</v>
      </c>
      <c r="Q27" s="31" t="s">
        <v>37</v>
      </c>
      <c r="R27" s="17"/>
      <c r="S27" s="25">
        <f>D27</f>
        <v>0</v>
      </c>
      <c r="T27" s="25"/>
      <c r="U27" s="15">
        <f>F27</f>
        <v>0</v>
      </c>
      <c r="V27" s="18"/>
      <c r="W27" s="25">
        <f>H27</f>
        <v>0</v>
      </c>
      <c r="X27" s="25"/>
      <c r="Y27" s="15">
        <f>J27</f>
        <v>0</v>
      </c>
      <c r="Z27" s="16">
        <f>IF(U27=0,IF(Y27&gt;0,"新增收費",""),IF(Y27=0,"刪減收費",(Y27-U27)/U27))</f>
      </c>
      <c r="AA27" s="28" t="s">
        <v>38</v>
      </c>
      <c r="AB27" s="28"/>
      <c r="AC27" s="28"/>
      <c r="AD27" s="28"/>
      <c r="AF27" s="13" t="b">
        <v>0</v>
      </c>
      <c r="AG27" s="13" t="b">
        <v>0</v>
      </c>
    </row>
    <row r="28" spans="1:33" ht="16.5">
      <c r="A28" s="30"/>
      <c r="B28" s="30"/>
      <c r="C28" s="14"/>
      <c r="D28" s="24"/>
      <c r="E28" s="24"/>
      <c r="F28" s="15">
        <f>IF(AF28=TRUE,D28,0)</f>
        <v>0</v>
      </c>
      <c r="G28" s="14"/>
      <c r="H28" s="24"/>
      <c r="I28" s="24"/>
      <c r="J28" s="15">
        <f>IF(AG28=TRUE,H28,0)</f>
        <v>0</v>
      </c>
      <c r="K28" s="16">
        <f>IF(F28=0,IF(J28&gt;0,"新增收費",""),IF(J28=0,"刪減收費",(J28-F28)/F28))</f>
      </c>
      <c r="L28" s="28"/>
      <c r="M28" s="28"/>
      <c r="N28" s="28"/>
      <c r="O28" s="28"/>
      <c r="P28" s="30"/>
      <c r="Q28" s="30"/>
      <c r="R28" s="17"/>
      <c r="S28" s="25">
        <f>D28</f>
        <v>0</v>
      </c>
      <c r="T28" s="25"/>
      <c r="U28" s="15">
        <f>F28</f>
        <v>0</v>
      </c>
      <c r="V28" s="18"/>
      <c r="W28" s="25">
        <f>H28</f>
        <v>0</v>
      </c>
      <c r="X28" s="25"/>
      <c r="Y28" s="15">
        <f>J28</f>
        <v>0</v>
      </c>
      <c r="Z28" s="16">
        <f>IF(U28=0,IF(Y28&gt;0,"新增收費",""),IF(Y28=0,"刪減收費",(Y28-U28)/U28))</f>
      </c>
      <c r="AA28" s="28"/>
      <c r="AB28" s="28"/>
      <c r="AC28" s="28"/>
      <c r="AD28" s="28"/>
      <c r="AF28" s="13" t="b">
        <v>0</v>
      </c>
      <c r="AG28" s="13" t="b">
        <v>0</v>
      </c>
    </row>
    <row r="29" spans="1:35" ht="16.5" customHeight="1">
      <c r="A29" s="30">
        <v>8</v>
      </c>
      <c r="B29" s="31" t="s">
        <v>39</v>
      </c>
      <c r="C29" s="26"/>
      <c r="D29" s="24"/>
      <c r="E29" s="24"/>
      <c r="F29" s="25">
        <f>IF(AF29=TRUE,D29,IF(AF31=TRUE,D29*D7,0))</f>
        <v>0</v>
      </c>
      <c r="G29" s="26"/>
      <c r="H29" s="24"/>
      <c r="I29" s="24"/>
      <c r="J29" s="25">
        <f>IF(AG29=TRUE,H29,IF(AG31=TRUE,H29*H7,0))</f>
        <v>0</v>
      </c>
      <c r="K29" s="27">
        <f>IF(F29=0,IF(J29&gt;0,"新增收費",""),IF(J29=0,"刪減收費",(J29-F29)/F29))</f>
      </c>
      <c r="L29" s="28" t="s">
        <v>40</v>
      </c>
      <c r="M29" s="28"/>
      <c r="N29" s="28"/>
      <c r="O29" s="28"/>
      <c r="P29" s="30">
        <v>8</v>
      </c>
      <c r="Q29" s="31" t="s">
        <v>39</v>
      </c>
      <c r="R29" s="26"/>
      <c r="S29" s="24"/>
      <c r="T29" s="24"/>
      <c r="U29" s="25">
        <f>IF(AH29=TRUE,S29,IF(AH31=TRUE,S29*S7,0))</f>
        <v>0</v>
      </c>
      <c r="V29" s="26"/>
      <c r="W29" s="24"/>
      <c r="X29" s="24"/>
      <c r="Y29" s="25">
        <f>IF(AI29=TRUE,W29,IF(AI31=TRUE,W29*W7,0))</f>
        <v>0</v>
      </c>
      <c r="Z29" s="27">
        <f>IF(U29=0,IF(Y29&gt;0,"新增收費",""),IF(Y29=0,"刪減收費",(Y29-U29)/U29))</f>
      </c>
      <c r="AA29" s="28" t="s">
        <v>40</v>
      </c>
      <c r="AB29" s="28"/>
      <c r="AC29" s="28"/>
      <c r="AD29" s="28"/>
      <c r="AF29" s="29" t="b">
        <v>0</v>
      </c>
      <c r="AG29" s="29" t="b">
        <v>0</v>
      </c>
      <c r="AH29" s="29" t="b">
        <v>0</v>
      </c>
      <c r="AI29" s="29" t="b">
        <v>0</v>
      </c>
    </row>
    <row r="30" spans="1:35" ht="16.5">
      <c r="A30" s="30"/>
      <c r="B30" s="30"/>
      <c r="C30" s="26"/>
      <c r="D30" s="24"/>
      <c r="E30" s="24"/>
      <c r="F30" s="25"/>
      <c r="G30" s="26"/>
      <c r="H30" s="24"/>
      <c r="I30" s="24"/>
      <c r="J30" s="25"/>
      <c r="K30" s="27"/>
      <c r="L30" s="28"/>
      <c r="M30" s="28"/>
      <c r="N30" s="28"/>
      <c r="O30" s="28"/>
      <c r="P30" s="30"/>
      <c r="Q30" s="30"/>
      <c r="R30" s="26"/>
      <c r="S30" s="24"/>
      <c r="T30" s="24"/>
      <c r="U30" s="25"/>
      <c r="V30" s="26"/>
      <c r="W30" s="24"/>
      <c r="X30" s="24"/>
      <c r="Y30" s="25"/>
      <c r="Z30" s="27"/>
      <c r="AA30" s="28"/>
      <c r="AB30" s="28"/>
      <c r="AC30" s="28"/>
      <c r="AD30" s="28"/>
      <c r="AF30" s="29"/>
      <c r="AG30" s="29"/>
      <c r="AH30" s="29"/>
      <c r="AI30" s="29"/>
    </row>
    <row r="31" spans="1:35" ht="16.5">
      <c r="A31" s="30"/>
      <c r="B31" s="30"/>
      <c r="C31" s="26"/>
      <c r="D31" s="24"/>
      <c r="E31" s="24"/>
      <c r="F31" s="25"/>
      <c r="G31" s="26"/>
      <c r="H31" s="24"/>
      <c r="I31" s="24"/>
      <c r="J31" s="25"/>
      <c r="K31" s="27"/>
      <c r="L31" s="28"/>
      <c r="M31" s="28"/>
      <c r="N31" s="28"/>
      <c r="O31" s="28"/>
      <c r="P31" s="30"/>
      <c r="Q31" s="30"/>
      <c r="R31" s="26"/>
      <c r="S31" s="24"/>
      <c r="T31" s="24"/>
      <c r="U31" s="25"/>
      <c r="V31" s="26"/>
      <c r="W31" s="24"/>
      <c r="X31" s="24"/>
      <c r="Y31" s="25"/>
      <c r="Z31" s="27"/>
      <c r="AA31" s="28"/>
      <c r="AB31" s="28"/>
      <c r="AC31" s="28"/>
      <c r="AD31" s="28"/>
      <c r="AF31" s="29" t="b">
        <v>0</v>
      </c>
      <c r="AG31" s="29" t="b">
        <v>0</v>
      </c>
      <c r="AH31" s="29" t="b">
        <v>0</v>
      </c>
      <c r="AI31" s="29" t="b">
        <v>0</v>
      </c>
    </row>
    <row r="32" spans="1:35" ht="16.5">
      <c r="A32" s="42"/>
      <c r="B32" s="42"/>
      <c r="C32" s="43"/>
      <c r="D32" s="38"/>
      <c r="E32" s="38"/>
      <c r="F32" s="39"/>
      <c r="G32" s="43"/>
      <c r="H32" s="38"/>
      <c r="I32" s="38"/>
      <c r="J32" s="39"/>
      <c r="K32" s="40"/>
      <c r="L32" s="41"/>
      <c r="M32" s="41"/>
      <c r="N32" s="41"/>
      <c r="O32" s="41"/>
      <c r="P32" s="30"/>
      <c r="Q32" s="30"/>
      <c r="R32" s="26"/>
      <c r="S32" s="24"/>
      <c r="T32" s="24"/>
      <c r="U32" s="25"/>
      <c r="V32" s="26"/>
      <c r="W32" s="24"/>
      <c r="X32" s="24"/>
      <c r="Y32" s="25"/>
      <c r="Z32" s="27"/>
      <c r="AA32" s="28"/>
      <c r="AB32" s="28"/>
      <c r="AC32" s="28"/>
      <c r="AD32" s="28"/>
      <c r="AF32" s="29"/>
      <c r="AG32" s="29"/>
      <c r="AH32" s="29"/>
      <c r="AI32" s="29"/>
    </row>
    <row r="33" spans="1:35" ht="16.5" customHeight="1">
      <c r="A33" s="28" t="s">
        <v>51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 t="s">
        <v>50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F33" s="19">
        <f>J9-F9</f>
        <v>0</v>
      </c>
      <c r="AG33" s="19">
        <f>J11-F11</f>
        <v>0</v>
      </c>
      <c r="AH33" s="19">
        <f>IF(AF6=TRUE,Δ5歲學費,Y9-U9)</f>
        <v>0</v>
      </c>
      <c r="AI33" s="19">
        <f>IF(AF6=TRUE,Δ5歲雜費,Y11-U11)</f>
        <v>0</v>
      </c>
    </row>
    <row r="34" spans="1:35" ht="16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F34" s="20">
        <f>J15-F15</f>
        <v>0</v>
      </c>
      <c r="AG34" s="19"/>
      <c r="AH34" s="19">
        <f>IF(AF6=TRUE,Δ5歲材料費,Y15-U15)</f>
        <v>0</v>
      </c>
      <c r="AI34" s="19"/>
    </row>
    <row r="35" spans="1:35" ht="16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F35" s="20">
        <f>J17-F17</f>
        <v>0</v>
      </c>
      <c r="AG35" s="19"/>
      <c r="AH35" s="19">
        <f>IF(AF6=TRUE,Δ5歲活動費,Y17-U17)</f>
        <v>0</v>
      </c>
      <c r="AI35" s="19"/>
    </row>
    <row r="36" spans="1:35" ht="16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F36" s="20">
        <f>J21-F21</f>
        <v>0</v>
      </c>
      <c r="AG36" s="19"/>
      <c r="AH36" s="19">
        <f>IF(AF6=TRUE,Δ5歲午餐費,Y21-U21)</f>
        <v>0</v>
      </c>
      <c r="AI36" s="19"/>
    </row>
    <row r="37" spans="1:35" ht="16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F37" s="20">
        <f>J23-F23</f>
        <v>0</v>
      </c>
      <c r="AG37" s="19">
        <f>IF(SUM(AF33:AF37)&gt;=0,Δ5歲雜費,Δ5歲雜費+SUM(AF33:AF37))</f>
        <v>0</v>
      </c>
      <c r="AH37" s="19">
        <f>IF(AF6=TRUE,Δ5歲點心費,Y23-U23)</f>
        <v>0</v>
      </c>
      <c r="AI37" s="19">
        <f>IF(SUM(AH33:AH37)&gt;=0,Δ4歲雜費,Δ4歲雜費+SUM(AH33:AH37))</f>
        <v>0</v>
      </c>
    </row>
    <row r="38" spans="1:30" ht="16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6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6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33" customHeight="1">
      <c r="A43" s="35" t="s">
        <v>41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 t="s">
        <v>42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6.5">
      <c r="A45" s="36" t="s">
        <v>0</v>
      </c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"/>
      <c r="M45" s="3"/>
      <c r="N45" s="3"/>
      <c r="O45" s="3"/>
      <c r="P45" s="36" t="s">
        <v>0</v>
      </c>
      <c r="Q45" s="36"/>
      <c r="R45" s="37"/>
      <c r="S45" s="37"/>
      <c r="T45" s="37"/>
      <c r="U45" s="37"/>
      <c r="V45" s="37"/>
      <c r="W45" s="37"/>
      <c r="X45" s="37"/>
      <c r="Y45" s="37"/>
      <c r="Z45" s="37"/>
      <c r="AA45" s="22"/>
      <c r="AB45" s="22"/>
      <c r="AC45" s="22"/>
      <c r="AD45" s="22"/>
    </row>
    <row r="46" spans="1:30" ht="16.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6" t="e">
        <v>#N/A</v>
      </c>
      <c r="M46" s="6" t="e">
        <v>#N/A</v>
      </c>
      <c r="N46" s="6" t="b">
        <v>1</v>
      </c>
      <c r="O46" s="5" t="b">
        <v>0</v>
      </c>
      <c r="P46" s="36"/>
      <c r="Q46" s="36"/>
      <c r="R46" s="37"/>
      <c r="S46" s="37"/>
      <c r="T46" s="37"/>
      <c r="U46" s="37"/>
      <c r="V46" s="37"/>
      <c r="W46" s="37"/>
      <c r="X46" s="37"/>
      <c r="Y46" s="37"/>
      <c r="Z46" s="37"/>
      <c r="AA46" s="6" t="e">
        <v>#N/A</v>
      </c>
      <c r="AB46" s="6" t="e">
        <v>#N/A</v>
      </c>
      <c r="AC46" s="6" t="e">
        <v>#N/A</v>
      </c>
      <c r="AD46" s="6" t="b">
        <v>1</v>
      </c>
    </row>
    <row r="47" spans="1:35" ht="16.5">
      <c r="A47" s="36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6" t="s">
        <v>3</v>
      </c>
      <c r="M47" s="36"/>
      <c r="N47" s="36"/>
      <c r="O47" s="36"/>
      <c r="P47" s="36"/>
      <c r="Q47" s="36"/>
      <c r="R47" s="37"/>
      <c r="S47" s="37"/>
      <c r="T47" s="37"/>
      <c r="U47" s="37"/>
      <c r="V47" s="37"/>
      <c r="W47" s="37"/>
      <c r="X47" s="37"/>
      <c r="Y47" s="37"/>
      <c r="Z47" s="37"/>
      <c r="AA47" s="36" t="s">
        <v>3</v>
      </c>
      <c r="AB47" s="36"/>
      <c r="AC47" s="36"/>
      <c r="AD47" s="36"/>
      <c r="AF47" s="32" t="e">
        <v>#N/A</v>
      </c>
      <c r="AG47" s="32"/>
      <c r="AH47" s="32" t="e">
        <v>#N/A</v>
      </c>
      <c r="AI47" s="32"/>
    </row>
    <row r="48" spans="1:35" ht="16.5">
      <c r="A48" s="34" t="s">
        <v>4</v>
      </c>
      <c r="B48" s="30" t="s">
        <v>5</v>
      </c>
      <c r="C48" s="30" t="s">
        <v>43</v>
      </c>
      <c r="D48" s="30"/>
      <c r="E48" s="30"/>
      <c r="F48" s="30"/>
      <c r="G48" s="30" t="s">
        <v>44</v>
      </c>
      <c r="H48" s="30"/>
      <c r="I48" s="30"/>
      <c r="J48" s="30"/>
      <c r="K48" s="30" t="s">
        <v>8</v>
      </c>
      <c r="L48" s="30" t="s">
        <v>12</v>
      </c>
      <c r="M48" s="30"/>
      <c r="N48" s="30"/>
      <c r="O48" s="30"/>
      <c r="P48" s="34" t="s">
        <v>4</v>
      </c>
      <c r="Q48" s="30" t="s">
        <v>5</v>
      </c>
      <c r="R48" s="30" t="s">
        <v>43</v>
      </c>
      <c r="S48" s="30"/>
      <c r="T48" s="30"/>
      <c r="U48" s="30"/>
      <c r="V48" s="30" t="s">
        <v>44</v>
      </c>
      <c r="W48" s="30"/>
      <c r="X48" s="30"/>
      <c r="Y48" s="30"/>
      <c r="Z48" s="30" t="s">
        <v>8</v>
      </c>
      <c r="AA48" s="30" t="s">
        <v>12</v>
      </c>
      <c r="AB48" s="30"/>
      <c r="AC48" s="30"/>
      <c r="AD48" s="30"/>
      <c r="AF48" s="32" t="e">
        <v>#N/A</v>
      </c>
      <c r="AG48" s="32"/>
      <c r="AH48" s="32" t="e">
        <v>#N/A</v>
      </c>
      <c r="AI48" s="32"/>
    </row>
    <row r="49" spans="1:35" ht="16.5">
      <c r="A49" s="34"/>
      <c r="B49" s="30"/>
      <c r="C49" s="7" t="s">
        <v>13</v>
      </c>
      <c r="D49" s="10">
        <f>D7</f>
        <v>6</v>
      </c>
      <c r="E49" s="30" t="s">
        <v>14</v>
      </c>
      <c r="F49" s="30"/>
      <c r="G49" s="7" t="s">
        <v>13</v>
      </c>
      <c r="H49" s="10">
        <f>H7</f>
        <v>6</v>
      </c>
      <c r="I49" s="30" t="s">
        <v>14</v>
      </c>
      <c r="J49" s="30"/>
      <c r="K49" s="30"/>
      <c r="L49" s="30"/>
      <c r="M49" s="30"/>
      <c r="N49" s="30"/>
      <c r="O49" s="30"/>
      <c r="P49" s="34"/>
      <c r="Q49" s="30"/>
      <c r="R49" s="7" t="s">
        <v>13</v>
      </c>
      <c r="S49" s="10">
        <f>D7</f>
        <v>6</v>
      </c>
      <c r="T49" s="30" t="s">
        <v>14</v>
      </c>
      <c r="U49" s="30"/>
      <c r="V49" s="7" t="s">
        <v>13</v>
      </c>
      <c r="W49" s="10">
        <f>H7</f>
        <v>6</v>
      </c>
      <c r="X49" s="30" t="s">
        <v>14</v>
      </c>
      <c r="Y49" s="30"/>
      <c r="Z49" s="30"/>
      <c r="AA49" s="30"/>
      <c r="AB49" s="30"/>
      <c r="AC49" s="30"/>
      <c r="AD49" s="30"/>
      <c r="AF49" s="32" t="b">
        <v>1</v>
      </c>
      <c r="AG49" s="32"/>
      <c r="AH49" s="32" t="e">
        <v>#N/A</v>
      </c>
      <c r="AI49" s="32"/>
    </row>
    <row r="50" spans="1:35" ht="16.5">
      <c r="A50" s="34"/>
      <c r="B50" s="30"/>
      <c r="C50" s="7" t="s">
        <v>18</v>
      </c>
      <c r="D50" s="30" t="s">
        <v>20</v>
      </c>
      <c r="E50" s="30"/>
      <c r="F50" s="30"/>
      <c r="G50" s="7" t="s">
        <v>18</v>
      </c>
      <c r="H50" s="30" t="s">
        <v>20</v>
      </c>
      <c r="I50" s="30"/>
      <c r="J50" s="30"/>
      <c r="K50" s="30"/>
      <c r="L50" s="30"/>
      <c r="M50" s="30"/>
      <c r="N50" s="30"/>
      <c r="O50" s="30"/>
      <c r="P50" s="34"/>
      <c r="Q50" s="30"/>
      <c r="R50" s="7" t="s">
        <v>18</v>
      </c>
      <c r="S50" s="30" t="s">
        <v>20</v>
      </c>
      <c r="T50" s="30"/>
      <c r="U50" s="30"/>
      <c r="V50" s="7" t="s">
        <v>18</v>
      </c>
      <c r="W50" s="30" t="s">
        <v>20</v>
      </c>
      <c r="X50" s="30"/>
      <c r="Y50" s="30"/>
      <c r="Z50" s="30"/>
      <c r="AA50" s="30"/>
      <c r="AB50" s="30"/>
      <c r="AC50" s="30"/>
      <c r="AD50" s="30"/>
      <c r="AF50" s="29" t="b">
        <v>0</v>
      </c>
      <c r="AG50" s="29"/>
      <c r="AH50" s="32" t="b">
        <v>1</v>
      </c>
      <c r="AI50" s="32"/>
    </row>
    <row r="51" spans="1:35" ht="16.5">
      <c r="A51" s="30">
        <v>1</v>
      </c>
      <c r="B51" s="30" t="s">
        <v>21</v>
      </c>
      <c r="C51" s="11"/>
      <c r="D51" s="24"/>
      <c r="E51" s="24"/>
      <c r="F51" s="25">
        <f>IF(AF51=TRUE,D51,IF(AF52=TRUE,D51*D49,0))</f>
        <v>0</v>
      </c>
      <c r="G51" s="11"/>
      <c r="H51" s="24"/>
      <c r="I51" s="24"/>
      <c r="J51" s="25">
        <f>IF(AG51=TRUE,H51,IF(AG52=TRUE,H51*H49,0))</f>
        <v>0</v>
      </c>
      <c r="K51" s="27">
        <f>IF(F51=0,IF(J51&gt;0,"新增收費",""),IF(J51=0,"刪減收費",(J51-F51)/F51))</f>
      </c>
      <c r="L51" s="28" t="s">
        <v>23</v>
      </c>
      <c r="M51" s="28"/>
      <c r="N51" s="28"/>
      <c r="O51" s="28"/>
      <c r="P51" s="30">
        <v>1</v>
      </c>
      <c r="Q51" s="30" t="s">
        <v>21</v>
      </c>
      <c r="R51" s="11"/>
      <c r="S51" s="24"/>
      <c r="T51" s="24"/>
      <c r="U51" s="25">
        <f>IF(AH51=TRUE,S51,IF(AH52=TRUE,S51*S49,0))</f>
        <v>0</v>
      </c>
      <c r="V51" s="11"/>
      <c r="W51" s="24"/>
      <c r="X51" s="24"/>
      <c r="Y51" s="25">
        <f>IF(AI51=TRUE,W51,IF(AI52=TRUE,W51*W49,0))</f>
        <v>0</v>
      </c>
      <c r="Z51" s="27">
        <f>IF(U51=0,IF(Y51&gt;0,"新增收費",""),IF(Y51=0,"刪減收費",(Y51-U51)/U51))</f>
      </c>
      <c r="AA51" s="28" t="s">
        <v>23</v>
      </c>
      <c r="AB51" s="28"/>
      <c r="AC51" s="28"/>
      <c r="AD51" s="28"/>
      <c r="AF51" s="13" t="b">
        <v>0</v>
      </c>
      <c r="AG51" s="13" t="b">
        <v>0</v>
      </c>
      <c r="AH51" s="13" t="b">
        <v>0</v>
      </c>
      <c r="AI51" s="13" t="b">
        <v>0</v>
      </c>
    </row>
    <row r="52" spans="1:35" ht="16.5">
      <c r="A52" s="30"/>
      <c r="B52" s="30"/>
      <c r="C52" s="11"/>
      <c r="D52" s="24"/>
      <c r="E52" s="24"/>
      <c r="F52" s="25"/>
      <c r="G52" s="11"/>
      <c r="H52" s="24"/>
      <c r="I52" s="24"/>
      <c r="J52" s="25"/>
      <c r="K52" s="27"/>
      <c r="L52" s="28"/>
      <c r="M52" s="28"/>
      <c r="N52" s="28"/>
      <c r="O52" s="28"/>
      <c r="P52" s="30"/>
      <c r="Q52" s="30"/>
      <c r="R52" s="11"/>
      <c r="S52" s="24"/>
      <c r="T52" s="24"/>
      <c r="U52" s="25"/>
      <c r="V52" s="11"/>
      <c r="W52" s="24"/>
      <c r="X52" s="24"/>
      <c r="Y52" s="25"/>
      <c r="Z52" s="27"/>
      <c r="AA52" s="28"/>
      <c r="AB52" s="28"/>
      <c r="AC52" s="28"/>
      <c r="AD52" s="28"/>
      <c r="AF52" s="13" t="b">
        <v>0</v>
      </c>
      <c r="AG52" s="13" t="b">
        <v>0</v>
      </c>
      <c r="AH52" s="13" t="b">
        <v>0</v>
      </c>
      <c r="AI52" s="13" t="b">
        <v>0</v>
      </c>
    </row>
    <row r="53" spans="1:35" ht="16.5">
      <c r="A53" s="30">
        <v>2</v>
      </c>
      <c r="B53" s="30" t="s">
        <v>24</v>
      </c>
      <c r="C53" s="26"/>
      <c r="D53" s="24"/>
      <c r="E53" s="24"/>
      <c r="F53" s="25">
        <f>IF(AF53=TRUE,D53,IF(AF55=TRUE,D53*D49,0))</f>
        <v>0</v>
      </c>
      <c r="G53" s="26"/>
      <c r="H53" s="24"/>
      <c r="I53" s="24"/>
      <c r="J53" s="25">
        <f>IF(AG53=TRUE,H53,IF(AG55=TRUE,H53*H49,0))</f>
        <v>0</v>
      </c>
      <c r="K53" s="27">
        <f>IF(F53=0,IF(J53&gt;0,"新增收費",""),IF(J53=0,"刪減收費",(J53-F53)/F53))</f>
      </c>
      <c r="L53" s="28" t="s">
        <v>25</v>
      </c>
      <c r="M53" s="28"/>
      <c r="N53" s="28"/>
      <c r="O53" s="28"/>
      <c r="P53" s="30">
        <v>2</v>
      </c>
      <c r="Q53" s="30" t="s">
        <v>24</v>
      </c>
      <c r="R53" s="26"/>
      <c r="S53" s="24"/>
      <c r="T53" s="24"/>
      <c r="U53" s="25">
        <f>IF(AH53=TRUE,S53,IF(AH55=TRUE,S53*S49,0))</f>
        <v>0</v>
      </c>
      <c r="V53" s="26"/>
      <c r="W53" s="24"/>
      <c r="X53" s="24"/>
      <c r="Y53" s="25">
        <f>IF(AI53=TRUE,W53,IF(AI55=TRUE,W53*W49,0))</f>
        <v>0</v>
      </c>
      <c r="Z53" s="27">
        <f>IF(U53=0,IF(Y53&gt;0,"新增收費",""),IF(Y53=0,"刪減收費",(Y53-U53)/U53))</f>
      </c>
      <c r="AA53" s="28" t="s">
        <v>25</v>
      </c>
      <c r="AB53" s="28"/>
      <c r="AC53" s="28"/>
      <c r="AD53" s="28"/>
      <c r="AF53" s="29" t="b">
        <v>0</v>
      </c>
      <c r="AG53" s="29" t="b">
        <v>0</v>
      </c>
      <c r="AH53" s="29" t="b">
        <v>0</v>
      </c>
      <c r="AI53" s="29" t="b">
        <v>0</v>
      </c>
    </row>
    <row r="54" spans="1:35" ht="16.5">
      <c r="A54" s="30"/>
      <c r="B54" s="30"/>
      <c r="C54" s="26"/>
      <c r="D54" s="24"/>
      <c r="E54" s="24"/>
      <c r="F54" s="25"/>
      <c r="G54" s="26"/>
      <c r="H54" s="24"/>
      <c r="I54" s="24"/>
      <c r="J54" s="25"/>
      <c r="K54" s="27"/>
      <c r="L54" s="28"/>
      <c r="M54" s="28"/>
      <c r="N54" s="28"/>
      <c r="O54" s="28"/>
      <c r="P54" s="30"/>
      <c r="Q54" s="30"/>
      <c r="R54" s="26"/>
      <c r="S54" s="24"/>
      <c r="T54" s="24"/>
      <c r="U54" s="25"/>
      <c r="V54" s="26"/>
      <c r="W54" s="24"/>
      <c r="X54" s="24"/>
      <c r="Y54" s="25"/>
      <c r="Z54" s="27"/>
      <c r="AA54" s="28"/>
      <c r="AB54" s="28"/>
      <c r="AC54" s="28"/>
      <c r="AD54" s="28"/>
      <c r="AF54" s="29"/>
      <c r="AG54" s="29"/>
      <c r="AH54" s="29"/>
      <c r="AI54" s="29"/>
    </row>
    <row r="55" spans="1:35" ht="16.5">
      <c r="A55" s="30"/>
      <c r="B55" s="30"/>
      <c r="C55" s="26"/>
      <c r="D55" s="24"/>
      <c r="E55" s="24"/>
      <c r="F55" s="25"/>
      <c r="G55" s="26"/>
      <c r="H55" s="24"/>
      <c r="I55" s="24"/>
      <c r="J55" s="25"/>
      <c r="K55" s="27"/>
      <c r="L55" s="28"/>
      <c r="M55" s="28"/>
      <c r="N55" s="28"/>
      <c r="O55" s="28"/>
      <c r="P55" s="30"/>
      <c r="Q55" s="30"/>
      <c r="R55" s="26"/>
      <c r="S55" s="24"/>
      <c r="T55" s="24"/>
      <c r="U55" s="25"/>
      <c r="V55" s="26"/>
      <c r="W55" s="24"/>
      <c r="X55" s="24"/>
      <c r="Y55" s="25"/>
      <c r="Z55" s="27"/>
      <c r="AA55" s="28"/>
      <c r="AB55" s="28"/>
      <c r="AC55" s="28"/>
      <c r="AD55" s="28"/>
      <c r="AF55" s="29" t="b">
        <v>0</v>
      </c>
      <c r="AG55" s="29" t="b">
        <v>0</v>
      </c>
      <c r="AH55" s="29" t="b">
        <v>0</v>
      </c>
      <c r="AI55" s="29" t="b">
        <v>0</v>
      </c>
    </row>
    <row r="56" spans="1:35" ht="16.5">
      <c r="A56" s="30"/>
      <c r="B56" s="30"/>
      <c r="C56" s="26"/>
      <c r="D56" s="24"/>
      <c r="E56" s="24"/>
      <c r="F56" s="25"/>
      <c r="G56" s="26"/>
      <c r="H56" s="24"/>
      <c r="I56" s="24"/>
      <c r="J56" s="25"/>
      <c r="K56" s="27"/>
      <c r="L56" s="28"/>
      <c r="M56" s="28"/>
      <c r="N56" s="28"/>
      <c r="O56" s="28"/>
      <c r="P56" s="30"/>
      <c r="Q56" s="30"/>
      <c r="R56" s="26"/>
      <c r="S56" s="24"/>
      <c r="T56" s="24"/>
      <c r="U56" s="25"/>
      <c r="V56" s="26"/>
      <c r="W56" s="24"/>
      <c r="X56" s="24"/>
      <c r="Y56" s="25"/>
      <c r="Z56" s="27"/>
      <c r="AA56" s="28"/>
      <c r="AB56" s="28"/>
      <c r="AC56" s="28"/>
      <c r="AD56" s="28"/>
      <c r="AF56" s="29"/>
      <c r="AG56" s="29"/>
      <c r="AH56" s="29"/>
      <c r="AI56" s="29"/>
    </row>
    <row r="57" spans="1:35" ht="16.5">
      <c r="A57" s="30">
        <v>3</v>
      </c>
      <c r="B57" s="30" t="s">
        <v>26</v>
      </c>
      <c r="C57" s="11"/>
      <c r="D57" s="24"/>
      <c r="E57" s="24"/>
      <c r="F57" s="25">
        <f>IF(AF57=TRUE,D57,IF(AF58=TRUE,D57*D49,0))</f>
        <v>0</v>
      </c>
      <c r="G57" s="11"/>
      <c r="H57" s="24"/>
      <c r="I57" s="24"/>
      <c r="J57" s="25">
        <f>IF(AG57=TRUE,H57,IF(AG58=TRUE,H57*H49,0))</f>
        <v>0</v>
      </c>
      <c r="K57" s="27">
        <f>IF(F57=0,IF(J57&gt;0,"新增收費",""),IF(J57=0,"刪減收費",(J57-F57)/F57))</f>
      </c>
      <c r="L57" s="28" t="s">
        <v>27</v>
      </c>
      <c r="M57" s="28"/>
      <c r="N57" s="28"/>
      <c r="O57" s="28"/>
      <c r="P57" s="30">
        <v>3</v>
      </c>
      <c r="Q57" s="30" t="s">
        <v>26</v>
      </c>
      <c r="R57" s="11"/>
      <c r="S57" s="24"/>
      <c r="T57" s="24"/>
      <c r="U57" s="25">
        <f>IF(AH57=TRUE,S57,IF(AH58=TRUE,S57*S49,0))</f>
        <v>0</v>
      </c>
      <c r="V57" s="11"/>
      <c r="W57" s="24"/>
      <c r="X57" s="24"/>
      <c r="Y57" s="25">
        <f>IF(AI57=TRUE,W57,IF(AI58=TRUE,W57*W49,0))</f>
        <v>0</v>
      </c>
      <c r="Z57" s="27">
        <f>IF(U57=0,IF(Y57&gt;0,"新增收費",""),IF(Y57=0,"刪減收費",(Y57-U57)/U57))</f>
      </c>
      <c r="AA57" s="28" t="s">
        <v>27</v>
      </c>
      <c r="AB57" s="28"/>
      <c r="AC57" s="28"/>
      <c r="AD57" s="28"/>
      <c r="AF57" s="13" t="b">
        <v>0</v>
      </c>
      <c r="AG57" s="13" t="b">
        <v>0</v>
      </c>
      <c r="AH57" s="13" t="b">
        <v>0</v>
      </c>
      <c r="AI57" s="13" t="b">
        <v>0</v>
      </c>
    </row>
    <row r="58" spans="1:35" ht="16.5">
      <c r="A58" s="30"/>
      <c r="B58" s="30"/>
      <c r="C58" s="11"/>
      <c r="D58" s="24"/>
      <c r="E58" s="24"/>
      <c r="F58" s="25"/>
      <c r="G58" s="11"/>
      <c r="H58" s="24"/>
      <c r="I58" s="24"/>
      <c r="J58" s="25"/>
      <c r="K58" s="27"/>
      <c r="L58" s="28"/>
      <c r="M58" s="28"/>
      <c r="N58" s="28"/>
      <c r="O58" s="28"/>
      <c r="P58" s="30"/>
      <c r="Q58" s="30"/>
      <c r="R58" s="11"/>
      <c r="S58" s="24"/>
      <c r="T58" s="24"/>
      <c r="U58" s="25"/>
      <c r="V58" s="11"/>
      <c r="W58" s="24"/>
      <c r="X58" s="24"/>
      <c r="Y58" s="25"/>
      <c r="Z58" s="27"/>
      <c r="AA58" s="28"/>
      <c r="AB58" s="28"/>
      <c r="AC58" s="28"/>
      <c r="AD58" s="28"/>
      <c r="AF58" s="13" t="b">
        <v>0</v>
      </c>
      <c r="AG58" s="13" t="b">
        <v>0</v>
      </c>
      <c r="AH58" s="13" t="b">
        <v>0</v>
      </c>
      <c r="AI58" s="13" t="b">
        <v>0</v>
      </c>
    </row>
    <row r="59" spans="1:35" ht="16.5">
      <c r="A59" s="30">
        <v>4</v>
      </c>
      <c r="B59" s="30" t="s">
        <v>28</v>
      </c>
      <c r="C59" s="26"/>
      <c r="D59" s="24"/>
      <c r="E59" s="24"/>
      <c r="F59" s="25">
        <f>IF(AF59=TRUE,D59,IF(AF61=TRUE,D59*D49,0))</f>
        <v>0</v>
      </c>
      <c r="G59" s="26"/>
      <c r="H59" s="24"/>
      <c r="I59" s="24"/>
      <c r="J59" s="25">
        <f>IF(AG59=TRUE,H59,IF(AG61=TRUE,H59*H49,0))</f>
        <v>0</v>
      </c>
      <c r="K59" s="27">
        <f>IF(F59=0,IF(J59&gt;0,"新增收費",""),IF(J59=0,"刪減收費",(J59-F59)/F59))</f>
      </c>
      <c r="L59" s="28" t="s">
        <v>29</v>
      </c>
      <c r="M59" s="28"/>
      <c r="N59" s="28"/>
      <c r="O59" s="28"/>
      <c r="P59" s="30">
        <v>4</v>
      </c>
      <c r="Q59" s="30" t="s">
        <v>28</v>
      </c>
      <c r="R59" s="26"/>
      <c r="S59" s="24"/>
      <c r="T59" s="24"/>
      <c r="U59" s="25">
        <f>IF(AH59=TRUE,S59,IF(AH61=TRUE,S59*S49,0))</f>
        <v>0</v>
      </c>
      <c r="V59" s="26"/>
      <c r="W59" s="24"/>
      <c r="X59" s="24"/>
      <c r="Y59" s="25">
        <f>IF(AI59=TRUE,W59,IF(AI61=TRUE,W59*W49,0))</f>
        <v>0</v>
      </c>
      <c r="Z59" s="27">
        <f>IF(U59=0,IF(Y59&gt;0,"新增收費",""),IF(Y59=0,"刪減收費",(Y59-U59)/U59))</f>
      </c>
      <c r="AA59" s="28" t="s">
        <v>29</v>
      </c>
      <c r="AB59" s="28"/>
      <c r="AC59" s="28"/>
      <c r="AD59" s="28"/>
      <c r="AF59" s="29" t="b">
        <v>0</v>
      </c>
      <c r="AG59" s="29" t="b">
        <v>0</v>
      </c>
      <c r="AH59" s="29" t="b">
        <v>0</v>
      </c>
      <c r="AI59" s="29" t="b">
        <v>0</v>
      </c>
    </row>
    <row r="60" spans="1:35" ht="16.5">
      <c r="A60" s="30"/>
      <c r="B60" s="30"/>
      <c r="C60" s="26"/>
      <c r="D60" s="24"/>
      <c r="E60" s="24"/>
      <c r="F60" s="25"/>
      <c r="G60" s="26"/>
      <c r="H60" s="24"/>
      <c r="I60" s="24"/>
      <c r="J60" s="25"/>
      <c r="K60" s="27"/>
      <c r="L60" s="28"/>
      <c r="M60" s="28"/>
      <c r="N60" s="28"/>
      <c r="O60" s="28"/>
      <c r="P60" s="30"/>
      <c r="Q60" s="30"/>
      <c r="R60" s="26"/>
      <c r="S60" s="24"/>
      <c r="T60" s="24"/>
      <c r="U60" s="25"/>
      <c r="V60" s="26"/>
      <c r="W60" s="24"/>
      <c r="X60" s="24"/>
      <c r="Y60" s="25"/>
      <c r="Z60" s="27"/>
      <c r="AA60" s="28"/>
      <c r="AB60" s="28"/>
      <c r="AC60" s="28"/>
      <c r="AD60" s="28"/>
      <c r="AF60" s="29"/>
      <c r="AG60" s="29"/>
      <c r="AH60" s="29"/>
      <c r="AI60" s="29"/>
    </row>
    <row r="61" spans="1:35" ht="16.5">
      <c r="A61" s="30"/>
      <c r="B61" s="30"/>
      <c r="C61" s="26"/>
      <c r="D61" s="24"/>
      <c r="E61" s="24"/>
      <c r="F61" s="25"/>
      <c r="G61" s="26"/>
      <c r="H61" s="24"/>
      <c r="I61" s="24"/>
      <c r="J61" s="25"/>
      <c r="K61" s="27"/>
      <c r="L61" s="28"/>
      <c r="M61" s="28"/>
      <c r="N61" s="28"/>
      <c r="O61" s="28"/>
      <c r="P61" s="30"/>
      <c r="Q61" s="30"/>
      <c r="R61" s="26"/>
      <c r="S61" s="24"/>
      <c r="T61" s="24"/>
      <c r="U61" s="25"/>
      <c r="V61" s="26"/>
      <c r="W61" s="24"/>
      <c r="X61" s="24"/>
      <c r="Y61" s="25"/>
      <c r="Z61" s="27"/>
      <c r="AA61" s="28"/>
      <c r="AB61" s="28"/>
      <c r="AC61" s="28"/>
      <c r="AD61" s="28"/>
      <c r="AF61" s="29" t="b">
        <v>0</v>
      </c>
      <c r="AG61" s="29" t="b">
        <v>0</v>
      </c>
      <c r="AH61" s="29" t="b">
        <v>0</v>
      </c>
      <c r="AI61" s="29" t="b">
        <v>0</v>
      </c>
    </row>
    <row r="62" spans="1:35" ht="16.5">
      <c r="A62" s="30"/>
      <c r="B62" s="30"/>
      <c r="C62" s="26"/>
      <c r="D62" s="24"/>
      <c r="E62" s="24"/>
      <c r="F62" s="25"/>
      <c r="G62" s="26"/>
      <c r="H62" s="24"/>
      <c r="I62" s="24"/>
      <c r="J62" s="25"/>
      <c r="K62" s="27"/>
      <c r="L62" s="28"/>
      <c r="M62" s="28"/>
      <c r="N62" s="28"/>
      <c r="O62" s="28"/>
      <c r="P62" s="30"/>
      <c r="Q62" s="30"/>
      <c r="R62" s="26"/>
      <c r="S62" s="24"/>
      <c r="T62" s="24"/>
      <c r="U62" s="25"/>
      <c r="V62" s="26"/>
      <c r="W62" s="24"/>
      <c r="X62" s="24"/>
      <c r="Y62" s="25"/>
      <c r="Z62" s="27"/>
      <c r="AA62" s="28"/>
      <c r="AB62" s="28"/>
      <c r="AC62" s="28"/>
      <c r="AD62" s="28"/>
      <c r="AF62" s="29"/>
      <c r="AG62" s="29"/>
      <c r="AH62" s="29"/>
      <c r="AI62" s="29"/>
    </row>
    <row r="63" spans="1:35" ht="16.5">
      <c r="A63" s="30">
        <v>5</v>
      </c>
      <c r="B63" s="30" t="s">
        <v>30</v>
      </c>
      <c r="C63" s="11"/>
      <c r="D63" s="24"/>
      <c r="E63" s="24"/>
      <c r="F63" s="25">
        <f>IF(AF63=TRUE,D63,IF(AF64=TRUE,D63*D49,0))</f>
        <v>0</v>
      </c>
      <c r="G63" s="11"/>
      <c r="H63" s="24"/>
      <c r="I63" s="24"/>
      <c r="J63" s="25">
        <f>IF(AG63=TRUE,H63,IF(AG64=TRUE,H63*H49,0))</f>
        <v>0</v>
      </c>
      <c r="K63" s="27">
        <f>IF(F63=0,IF(J63&gt;0,"新增收費",""),IF(J63=0,"刪減收費",(J63-F63)/F63))</f>
      </c>
      <c r="L63" s="33" t="s">
        <v>31</v>
      </c>
      <c r="M63" s="33"/>
      <c r="N63" s="33"/>
      <c r="O63" s="33"/>
      <c r="P63" s="30">
        <v>5</v>
      </c>
      <c r="Q63" s="30" t="s">
        <v>30</v>
      </c>
      <c r="R63" s="11"/>
      <c r="S63" s="24"/>
      <c r="T63" s="24"/>
      <c r="U63" s="25">
        <f>IF(AH63=TRUE,S63,IF(AH64=TRUE,S63*S49,0))</f>
        <v>0</v>
      </c>
      <c r="V63" s="11"/>
      <c r="W63" s="24"/>
      <c r="X63" s="24"/>
      <c r="Y63" s="25">
        <f>IF(AI63=TRUE,W63,IF(AI64=TRUE,W63*W49,0))</f>
        <v>0</v>
      </c>
      <c r="Z63" s="27">
        <f>IF(U63=0,IF(Y63&gt;0,"新增收費",""),IF(Y63=0,"刪減收費",(Y63-U63)/U63))</f>
      </c>
      <c r="AA63" s="33" t="s">
        <v>31</v>
      </c>
      <c r="AB63" s="33"/>
      <c r="AC63" s="33"/>
      <c r="AD63" s="33"/>
      <c r="AF63" s="13" t="b">
        <v>0</v>
      </c>
      <c r="AG63" s="13" t="b">
        <v>0</v>
      </c>
      <c r="AH63" s="13" t="b">
        <v>0</v>
      </c>
      <c r="AI63" s="13" t="b">
        <v>0</v>
      </c>
    </row>
    <row r="64" spans="1:35" ht="16.5">
      <c r="A64" s="30"/>
      <c r="B64" s="30"/>
      <c r="C64" s="11"/>
      <c r="D64" s="24"/>
      <c r="E64" s="24"/>
      <c r="F64" s="25"/>
      <c r="G64" s="11"/>
      <c r="H64" s="24"/>
      <c r="I64" s="24"/>
      <c r="J64" s="25"/>
      <c r="K64" s="27"/>
      <c r="L64" s="33"/>
      <c r="M64" s="33"/>
      <c r="N64" s="33"/>
      <c r="O64" s="33"/>
      <c r="P64" s="30"/>
      <c r="Q64" s="30"/>
      <c r="R64" s="11"/>
      <c r="S64" s="24"/>
      <c r="T64" s="24"/>
      <c r="U64" s="25"/>
      <c r="V64" s="11"/>
      <c r="W64" s="24"/>
      <c r="X64" s="24"/>
      <c r="Y64" s="25"/>
      <c r="Z64" s="27"/>
      <c r="AA64" s="33"/>
      <c r="AB64" s="33"/>
      <c r="AC64" s="33"/>
      <c r="AD64" s="33"/>
      <c r="AF64" s="13" t="b">
        <v>0</v>
      </c>
      <c r="AG64" s="13" t="b">
        <v>0</v>
      </c>
      <c r="AH64" s="13" t="b">
        <v>0</v>
      </c>
      <c r="AI64" s="13" t="b">
        <v>0</v>
      </c>
    </row>
    <row r="65" spans="1:35" ht="16.5">
      <c r="A65" s="30">
        <v>6</v>
      </c>
      <c r="B65" s="30" t="s">
        <v>32</v>
      </c>
      <c r="C65" s="11"/>
      <c r="D65" s="24"/>
      <c r="E65" s="24"/>
      <c r="F65" s="25">
        <f>IF(AF65=TRUE,D65,IF(AF66=TRUE,D65*D49,0))</f>
        <v>0</v>
      </c>
      <c r="G65" s="11"/>
      <c r="H65" s="24"/>
      <c r="I65" s="24"/>
      <c r="J65" s="25">
        <f>IF(AG65=TRUE,H65,IF(AG66=TRUE,H65*H49,0))</f>
        <v>0</v>
      </c>
      <c r="K65" s="27">
        <f>IF(F65=0,IF(J65&gt;0,"新增收費",""),IF(J65=0,"刪減收費",(J65-F65)/F65))</f>
      </c>
      <c r="L65" s="28" t="s">
        <v>33</v>
      </c>
      <c r="M65" s="28"/>
      <c r="N65" s="28"/>
      <c r="O65" s="28"/>
      <c r="P65" s="30">
        <v>6</v>
      </c>
      <c r="Q65" s="30" t="s">
        <v>32</v>
      </c>
      <c r="R65" s="11"/>
      <c r="S65" s="24"/>
      <c r="T65" s="24"/>
      <c r="U65" s="25">
        <f>IF(AH65=TRUE,S65,IF(AH66=TRUE,S65*S49,0))</f>
        <v>0</v>
      </c>
      <c r="V65" s="11"/>
      <c r="W65" s="24"/>
      <c r="X65" s="24"/>
      <c r="Y65" s="25">
        <f>IF(AI65=TRUE,W65,IF(AI66=TRUE,W65*W49,0))</f>
        <v>0</v>
      </c>
      <c r="Z65" s="27">
        <f>IF(U65=0,IF(Y65&gt;0,"新增收費",""),IF(Y65=0,"刪減收費",(Y65-U65)/U65))</f>
      </c>
      <c r="AA65" s="28" t="s">
        <v>33</v>
      </c>
      <c r="AB65" s="28"/>
      <c r="AC65" s="28"/>
      <c r="AD65" s="28"/>
      <c r="AF65" s="13" t="b">
        <v>0</v>
      </c>
      <c r="AG65" s="13" t="b">
        <v>0</v>
      </c>
      <c r="AH65" s="13" t="b">
        <v>0</v>
      </c>
      <c r="AI65" s="13" t="b">
        <v>0</v>
      </c>
    </row>
    <row r="66" spans="1:35" ht="16.5">
      <c r="A66" s="30"/>
      <c r="B66" s="30"/>
      <c r="C66" s="11"/>
      <c r="D66" s="24"/>
      <c r="E66" s="24"/>
      <c r="F66" s="25"/>
      <c r="G66" s="11"/>
      <c r="H66" s="24"/>
      <c r="I66" s="24"/>
      <c r="J66" s="25"/>
      <c r="K66" s="27"/>
      <c r="L66" s="28"/>
      <c r="M66" s="28"/>
      <c r="N66" s="28"/>
      <c r="O66" s="28"/>
      <c r="P66" s="30"/>
      <c r="Q66" s="30"/>
      <c r="R66" s="11"/>
      <c r="S66" s="24"/>
      <c r="T66" s="24"/>
      <c r="U66" s="25"/>
      <c r="V66" s="11"/>
      <c r="W66" s="24"/>
      <c r="X66" s="24"/>
      <c r="Y66" s="25"/>
      <c r="Z66" s="27"/>
      <c r="AA66" s="28"/>
      <c r="AB66" s="28"/>
      <c r="AC66" s="28"/>
      <c r="AD66" s="28"/>
      <c r="AF66" s="13" t="b">
        <v>0</v>
      </c>
      <c r="AG66" s="13" t="b">
        <v>0</v>
      </c>
      <c r="AH66" s="13" t="b">
        <v>0</v>
      </c>
      <c r="AI66" s="13" t="b">
        <v>0</v>
      </c>
    </row>
    <row r="67" spans="1:35" ht="16.5">
      <c r="A67" s="31" t="s">
        <v>34</v>
      </c>
      <c r="B67" s="30"/>
      <c r="C67" s="25">
        <f>ROUND(SUM(F51:F66),)</f>
        <v>0</v>
      </c>
      <c r="D67" s="25"/>
      <c r="E67" s="25"/>
      <c r="F67" s="25"/>
      <c r="G67" s="25">
        <f>ROUND(SUM(J51:J66),)</f>
        <v>0</v>
      </c>
      <c r="H67" s="25"/>
      <c r="I67" s="25"/>
      <c r="J67" s="25"/>
      <c r="K67" s="27">
        <f>IF(C67=0,IF(G67&gt;0,"新設園",""),(G67-C67)/C67)</f>
      </c>
      <c r="L67" s="30"/>
      <c r="M67" s="30"/>
      <c r="N67" s="30"/>
      <c r="O67" s="30"/>
      <c r="P67" s="31" t="s">
        <v>34</v>
      </c>
      <c r="Q67" s="30"/>
      <c r="R67" s="25">
        <f>ROUND(SUM(U51:U66),)</f>
        <v>0</v>
      </c>
      <c r="S67" s="25"/>
      <c r="T67" s="25"/>
      <c r="U67" s="25"/>
      <c r="V67" s="25">
        <f>ROUND(SUM(Y51:Y66),)</f>
        <v>0</v>
      </c>
      <c r="W67" s="25"/>
      <c r="X67" s="25"/>
      <c r="Y67" s="25"/>
      <c r="Z67" s="27">
        <f>IF(R67=0,IF(V67&gt;0,"新設園",""),(V67-R67)/R67)</f>
      </c>
      <c r="AA67" s="30"/>
      <c r="AB67" s="30"/>
      <c r="AC67" s="30"/>
      <c r="AD67" s="30"/>
      <c r="AF67" s="32" t="s">
        <v>45</v>
      </c>
      <c r="AG67" s="32"/>
      <c r="AH67" s="32" t="s">
        <v>46</v>
      </c>
      <c r="AI67" s="32"/>
    </row>
    <row r="68" spans="1:35" ht="16.5">
      <c r="A68" s="30"/>
      <c r="B68" s="30"/>
      <c r="C68" s="25"/>
      <c r="D68" s="25"/>
      <c r="E68" s="25"/>
      <c r="F68" s="25"/>
      <c r="G68" s="25"/>
      <c r="H68" s="25"/>
      <c r="I68" s="25"/>
      <c r="J68" s="25"/>
      <c r="K68" s="27"/>
      <c r="L68" s="30"/>
      <c r="M68" s="30"/>
      <c r="N68" s="30"/>
      <c r="O68" s="30"/>
      <c r="P68" s="30"/>
      <c r="Q68" s="30"/>
      <c r="R68" s="25"/>
      <c r="S68" s="25"/>
      <c r="T68" s="25"/>
      <c r="U68" s="25"/>
      <c r="V68" s="25"/>
      <c r="W68" s="25"/>
      <c r="X68" s="25"/>
      <c r="Y68" s="25"/>
      <c r="Z68" s="27"/>
      <c r="AA68" s="30"/>
      <c r="AB68" s="30"/>
      <c r="AC68" s="30"/>
      <c r="AD68" s="30"/>
      <c r="AF68" s="32"/>
      <c r="AG68" s="32"/>
      <c r="AH68" s="32"/>
      <c r="AI68" s="32"/>
    </row>
    <row r="69" spans="1:30" ht="16.5">
      <c r="A69" s="30">
        <v>7</v>
      </c>
      <c r="B69" s="31" t="s">
        <v>37</v>
      </c>
      <c r="C69" s="17"/>
      <c r="D69" s="25">
        <f>D27</f>
        <v>0</v>
      </c>
      <c r="E69" s="25"/>
      <c r="F69" s="15">
        <f>F27</f>
        <v>0</v>
      </c>
      <c r="G69" s="17"/>
      <c r="H69" s="25">
        <f>H27</f>
        <v>0</v>
      </c>
      <c r="I69" s="25"/>
      <c r="J69" s="15">
        <f>J27</f>
        <v>0</v>
      </c>
      <c r="K69" s="16">
        <f>IF(F69=0,IF(J69&gt;0,"新增收費",""),IF(J69=0,"刪減收費",(J69-F69)/F69))</f>
      </c>
      <c r="L69" s="28" t="s">
        <v>38</v>
      </c>
      <c r="M69" s="28"/>
      <c r="N69" s="28"/>
      <c r="O69" s="28"/>
      <c r="P69" s="30">
        <v>7</v>
      </c>
      <c r="Q69" s="31" t="s">
        <v>37</v>
      </c>
      <c r="R69" s="17"/>
      <c r="S69" s="25">
        <f>D27</f>
        <v>0</v>
      </c>
      <c r="T69" s="25"/>
      <c r="U69" s="15">
        <f>F27</f>
        <v>0</v>
      </c>
      <c r="V69" s="17"/>
      <c r="W69" s="25">
        <f>H27</f>
        <v>0</v>
      </c>
      <c r="X69" s="25"/>
      <c r="Y69" s="15">
        <f>J27</f>
        <v>0</v>
      </c>
      <c r="Z69" s="16">
        <f>IF(U69=0,IF(Y69&gt;0,"新增收費",""),IF(Y69=0,"刪減收費",(Y69-U69)/U69))</f>
      </c>
      <c r="AA69" s="28" t="s">
        <v>38</v>
      </c>
      <c r="AB69" s="28"/>
      <c r="AC69" s="28"/>
      <c r="AD69" s="28"/>
    </row>
    <row r="70" spans="1:30" ht="16.5">
      <c r="A70" s="30"/>
      <c r="B70" s="30"/>
      <c r="C70" s="17"/>
      <c r="D70" s="25">
        <f>D28</f>
        <v>0</v>
      </c>
      <c r="E70" s="25"/>
      <c r="F70" s="15">
        <f>F28</f>
        <v>0</v>
      </c>
      <c r="G70" s="17"/>
      <c r="H70" s="25">
        <f>H28</f>
        <v>0</v>
      </c>
      <c r="I70" s="25"/>
      <c r="J70" s="15">
        <f>J28</f>
        <v>0</v>
      </c>
      <c r="K70" s="16">
        <f>IF(F70=0,IF(J70&gt;0,"新增收費",""),IF(J70=0,"刪減收費",(J70-F70)/F70))</f>
      </c>
      <c r="L70" s="28"/>
      <c r="M70" s="28"/>
      <c r="N70" s="28"/>
      <c r="O70" s="28"/>
      <c r="P70" s="30"/>
      <c r="Q70" s="30"/>
      <c r="R70" s="17"/>
      <c r="S70" s="25">
        <f>D28</f>
        <v>0</v>
      </c>
      <c r="T70" s="25"/>
      <c r="U70" s="15">
        <f>F28</f>
        <v>0</v>
      </c>
      <c r="V70" s="17"/>
      <c r="W70" s="25">
        <f>H28</f>
        <v>0</v>
      </c>
      <c r="X70" s="25"/>
      <c r="Y70" s="15">
        <f>J28</f>
        <v>0</v>
      </c>
      <c r="Z70" s="16">
        <f>IF(U70=0,IF(Y70&gt;0,"新增收費",""),IF(Y70=0,"刪減收費",(Y70-U70)/U70))</f>
      </c>
      <c r="AA70" s="28"/>
      <c r="AB70" s="28"/>
      <c r="AC70" s="28"/>
      <c r="AD70" s="28"/>
    </row>
    <row r="71" spans="1:35" ht="16.5">
      <c r="A71" s="30">
        <v>8</v>
      </c>
      <c r="B71" s="31" t="s">
        <v>39</v>
      </c>
      <c r="C71" s="26"/>
      <c r="D71" s="24"/>
      <c r="E71" s="24"/>
      <c r="F71" s="25">
        <f>IF(AF71=TRUE,D71,IF(AF73=TRUE,D71*D49,0))</f>
        <v>0</v>
      </c>
      <c r="G71" s="26"/>
      <c r="H71" s="24"/>
      <c r="I71" s="24"/>
      <c r="J71" s="25">
        <f>IF(AG71=TRUE,H71,IF(AG73=TRUE,H71*H49,0))</f>
        <v>0</v>
      </c>
      <c r="K71" s="27">
        <f>IF(F71=0,IF(J71&gt;0,"新增收費",""),IF(J71=0,"刪減收費",(J71-F71)/F71))</f>
      </c>
      <c r="L71" s="28" t="s">
        <v>40</v>
      </c>
      <c r="M71" s="28"/>
      <c r="N71" s="28"/>
      <c r="O71" s="28"/>
      <c r="P71" s="30">
        <v>8</v>
      </c>
      <c r="Q71" s="31" t="s">
        <v>39</v>
      </c>
      <c r="R71" s="26"/>
      <c r="S71" s="24"/>
      <c r="T71" s="24"/>
      <c r="U71" s="25">
        <f>IF(AH71=TRUE,S71,IF(AH73=TRUE,S71*S49,0))</f>
        <v>0</v>
      </c>
      <c r="V71" s="26"/>
      <c r="W71" s="24"/>
      <c r="X71" s="24"/>
      <c r="Y71" s="25">
        <f>IF(AI71=TRUE,W71,IF(AI73=TRUE,W71*W49,0))</f>
        <v>0</v>
      </c>
      <c r="Z71" s="27">
        <f>IF(U71=0,IF(Y71&gt;0,"新增收費",""),IF(Y71=0,"刪減收費",(Y71-U71)/U71))</f>
      </c>
      <c r="AA71" s="28" t="s">
        <v>40</v>
      </c>
      <c r="AB71" s="28"/>
      <c r="AC71" s="28"/>
      <c r="AD71" s="28"/>
      <c r="AF71" s="29" t="b">
        <v>0</v>
      </c>
      <c r="AG71" s="29" t="b">
        <v>0</v>
      </c>
      <c r="AH71" s="29" t="b">
        <v>0</v>
      </c>
      <c r="AI71" s="29" t="b">
        <v>0</v>
      </c>
    </row>
    <row r="72" spans="1:35" ht="16.5">
      <c r="A72" s="30"/>
      <c r="B72" s="30"/>
      <c r="C72" s="26"/>
      <c r="D72" s="24"/>
      <c r="E72" s="24"/>
      <c r="F72" s="25"/>
      <c r="G72" s="26"/>
      <c r="H72" s="24"/>
      <c r="I72" s="24"/>
      <c r="J72" s="25"/>
      <c r="K72" s="27"/>
      <c r="L72" s="28"/>
      <c r="M72" s="28"/>
      <c r="N72" s="28"/>
      <c r="O72" s="28"/>
      <c r="P72" s="30"/>
      <c r="Q72" s="30"/>
      <c r="R72" s="26"/>
      <c r="S72" s="24"/>
      <c r="T72" s="24"/>
      <c r="U72" s="25"/>
      <c r="V72" s="26"/>
      <c r="W72" s="24"/>
      <c r="X72" s="24"/>
      <c r="Y72" s="25"/>
      <c r="Z72" s="27"/>
      <c r="AA72" s="28"/>
      <c r="AB72" s="28"/>
      <c r="AC72" s="28"/>
      <c r="AD72" s="28"/>
      <c r="AF72" s="29"/>
      <c r="AG72" s="29"/>
      <c r="AH72" s="29"/>
      <c r="AI72" s="29"/>
    </row>
    <row r="73" spans="1:35" ht="16.5">
      <c r="A73" s="30"/>
      <c r="B73" s="30"/>
      <c r="C73" s="26"/>
      <c r="D73" s="24"/>
      <c r="E73" s="24"/>
      <c r="F73" s="25"/>
      <c r="G73" s="26"/>
      <c r="H73" s="24"/>
      <c r="I73" s="24"/>
      <c r="J73" s="25"/>
      <c r="K73" s="27"/>
      <c r="L73" s="28"/>
      <c r="M73" s="28"/>
      <c r="N73" s="28"/>
      <c r="O73" s="28"/>
      <c r="P73" s="30"/>
      <c r="Q73" s="30"/>
      <c r="R73" s="26"/>
      <c r="S73" s="24"/>
      <c r="T73" s="24"/>
      <c r="U73" s="25"/>
      <c r="V73" s="26"/>
      <c r="W73" s="24"/>
      <c r="X73" s="24"/>
      <c r="Y73" s="25"/>
      <c r="Z73" s="27"/>
      <c r="AA73" s="28"/>
      <c r="AB73" s="28"/>
      <c r="AC73" s="28"/>
      <c r="AD73" s="28"/>
      <c r="AF73" s="29" t="b">
        <v>0</v>
      </c>
      <c r="AG73" s="29" t="b">
        <v>0</v>
      </c>
      <c r="AH73" s="29" t="b">
        <v>0</v>
      </c>
      <c r="AI73" s="29" t="b">
        <v>0</v>
      </c>
    </row>
    <row r="74" spans="1:35" ht="16.5">
      <c r="A74" s="30"/>
      <c r="B74" s="30"/>
      <c r="C74" s="26"/>
      <c r="D74" s="24"/>
      <c r="E74" s="24"/>
      <c r="F74" s="25"/>
      <c r="G74" s="26"/>
      <c r="H74" s="24"/>
      <c r="I74" s="24"/>
      <c r="J74" s="25"/>
      <c r="K74" s="27"/>
      <c r="L74" s="28"/>
      <c r="M74" s="28"/>
      <c r="N74" s="28"/>
      <c r="O74" s="28"/>
      <c r="P74" s="30"/>
      <c r="Q74" s="30"/>
      <c r="R74" s="26"/>
      <c r="S74" s="24"/>
      <c r="T74" s="24"/>
      <c r="U74" s="25"/>
      <c r="V74" s="26"/>
      <c r="W74" s="24"/>
      <c r="X74" s="24"/>
      <c r="Y74" s="25"/>
      <c r="Z74" s="27"/>
      <c r="AA74" s="28"/>
      <c r="AB74" s="28"/>
      <c r="AC74" s="28"/>
      <c r="AD74" s="28"/>
      <c r="AF74" s="29"/>
      <c r="AG74" s="29"/>
      <c r="AH74" s="29"/>
      <c r="AI74" s="29"/>
    </row>
    <row r="75" spans="1:35" ht="16.5" customHeight="1">
      <c r="A75" s="28" t="s">
        <v>47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 t="s">
        <v>48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F75" s="19">
        <f>IF(AF7=TRUE,Δ5歲學費,IF(AH7=TRUE,Δ4歲學費,J51-F51))</f>
        <v>0</v>
      </c>
      <c r="AG75" s="19">
        <f>IF(AF7=TRUE,Δ5歲雜費,IF(AH7=TRUE,Δ4歲雜費,J53-F53))</f>
        <v>0</v>
      </c>
      <c r="AH75" s="19">
        <f>IF(AF8=TRUE,Δ5歲學費,IF(AH8=TRUE,Δ4歲學費,IF(AF50=TRUE,Δ3歲學費,Y51-U51)))</f>
        <v>0</v>
      </c>
      <c r="AI75" s="19">
        <f>IF(AF8=TRUE,Δ5歲雜費,IF(AH8=TRUE,Δ4歲雜費,IF(AF50=TRUE,Δ3歲雜費,Y53-U53)))</f>
        <v>0</v>
      </c>
    </row>
    <row r="76" spans="1:35" ht="16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F76" s="19">
        <f>IF(AF7=TRUE,Δ5歲材料費,IF(AH7=TRUE,Δ4歲材料費,J57-F57))</f>
        <v>0</v>
      </c>
      <c r="AG76" s="19"/>
      <c r="AH76" s="19">
        <f>IF(AF8=TRUE,Δ5歲材料費,IF(AH8=TRUE,Δ4歲材料費,IF(AF50=TRUE,Δ3歲材料費,Y57-U57)))</f>
        <v>0</v>
      </c>
      <c r="AI76" s="19"/>
    </row>
    <row r="77" spans="1:35" ht="16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F77" s="19">
        <f>IF(AF7=TRUE,Δ5歲活動費,IF(AH7=TRUE,Δ4歲活動費,J59-F59))</f>
        <v>0</v>
      </c>
      <c r="AG77" s="19"/>
      <c r="AH77" s="19">
        <f>IF(AF8=TRUE,Δ5歲活動費,IF(AH8=TRUE,Δ4歲活動費,IF(AF50=TRUE,Δ3歲活動費,Y59-U59)))</f>
        <v>0</v>
      </c>
      <c r="AI77" s="19"/>
    </row>
    <row r="78" spans="1:35" ht="16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F78" s="19">
        <f>IF(AF7=TRUE,Δ5歲午餐費,IF(AH7=TRUE,Δ4歲午餐費,J63-F63))</f>
        <v>0</v>
      </c>
      <c r="AG78" s="19"/>
      <c r="AH78" s="19">
        <f>IF(AF8=TRUE,Δ5歲午餐費,IF(AH8=TRUE,Δ4歲午餐費,IF(AF50=TRUE,Δ3歲午餐費,Y63-U63)))</f>
        <v>0</v>
      </c>
      <c r="AI78" s="19"/>
    </row>
    <row r="79" spans="1:35" ht="16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F79" s="19">
        <f>IF(AF7=TRUE,Δ5歲點心費,IF(AH7=TRUE,Δ4歲點心費,J65-F65))</f>
        <v>0</v>
      </c>
      <c r="AG79" s="19">
        <f>IF(SUM(AF75:AF79)&gt;=0,Δ3歲雜費,Δ3歲雜費+SUM(AF75:AF79))</f>
        <v>0</v>
      </c>
      <c r="AH79" s="19">
        <f>IF(AF8=TRUE,Δ5歲點心費,IF(AH8=TRUE,Δ4歲點心費,IF(AF50=TRUE,Δ3歲點心費,Y65-U65)))</f>
        <v>0</v>
      </c>
      <c r="AI79" s="19">
        <f>IF(SUM(AH75:AH79)&gt;=0,Δ2歲雜費,Δ2歲雜費+SUM(AH75:AH79))</f>
        <v>0</v>
      </c>
    </row>
  </sheetData>
  <sheetProtection/>
  <mergeCells count="448">
    <mergeCell ref="A1:O1"/>
    <mergeCell ref="P1:AD1"/>
    <mergeCell ref="A3:B5"/>
    <mergeCell ref="C3:K5"/>
    <mergeCell ref="P3:Q5"/>
    <mergeCell ref="R3:Z5"/>
    <mergeCell ref="L5:O5"/>
    <mergeCell ref="AA5:AD5"/>
    <mergeCell ref="R6:U6"/>
    <mergeCell ref="V6:Y6"/>
    <mergeCell ref="Z6:Z8"/>
    <mergeCell ref="AA6:AD8"/>
    <mergeCell ref="AF6:AG6"/>
    <mergeCell ref="AH6:AI6"/>
    <mergeCell ref="AF5:AG5"/>
    <mergeCell ref="AH5:AI5"/>
    <mergeCell ref="A6:A8"/>
    <mergeCell ref="B6:B8"/>
    <mergeCell ref="C6:F6"/>
    <mergeCell ref="G6:J6"/>
    <mergeCell ref="K6:K8"/>
    <mergeCell ref="L6:O8"/>
    <mergeCell ref="P6:P8"/>
    <mergeCell ref="Q6:Q8"/>
    <mergeCell ref="D8:F8"/>
    <mergeCell ref="H8:J8"/>
    <mergeCell ref="S8:U8"/>
    <mergeCell ref="W8:Y8"/>
    <mergeCell ref="AF8:AG8"/>
    <mergeCell ref="AH8:AI8"/>
    <mergeCell ref="E7:F7"/>
    <mergeCell ref="I7:J7"/>
    <mergeCell ref="T7:U7"/>
    <mergeCell ref="X7:Y7"/>
    <mergeCell ref="AF7:AG7"/>
    <mergeCell ref="AH7:AI7"/>
    <mergeCell ref="W9:X10"/>
    <mergeCell ref="Y9:Y10"/>
    <mergeCell ref="Z9:Z10"/>
    <mergeCell ref="AA9:AD10"/>
    <mergeCell ref="A11:A14"/>
    <mergeCell ref="B11:B14"/>
    <mergeCell ref="C11:C12"/>
    <mergeCell ref="D11:E14"/>
    <mergeCell ref="F11:F14"/>
    <mergeCell ref="G11:G12"/>
    <mergeCell ref="K9:K10"/>
    <mergeCell ref="L9:O10"/>
    <mergeCell ref="P9:P10"/>
    <mergeCell ref="Q9:Q10"/>
    <mergeCell ref="S9:T10"/>
    <mergeCell ref="U9:U10"/>
    <mergeCell ref="A9:A10"/>
    <mergeCell ref="B9:B10"/>
    <mergeCell ref="D9:E10"/>
    <mergeCell ref="F9:F10"/>
    <mergeCell ref="H9:I10"/>
    <mergeCell ref="J9:J10"/>
    <mergeCell ref="C13:C14"/>
    <mergeCell ref="G13:G14"/>
    <mergeCell ref="AH11:AH12"/>
    <mergeCell ref="AI11:AI12"/>
    <mergeCell ref="AH13:AH14"/>
    <mergeCell ref="AI13:AI14"/>
    <mergeCell ref="R11:R12"/>
    <mergeCell ref="S11:T14"/>
    <mergeCell ref="U11:U14"/>
    <mergeCell ref="V11:V12"/>
    <mergeCell ref="W11:X14"/>
    <mergeCell ref="Y11:Y14"/>
    <mergeCell ref="R13:R14"/>
    <mergeCell ref="V13:V14"/>
    <mergeCell ref="AF13:AF14"/>
    <mergeCell ref="AG13:AG14"/>
    <mergeCell ref="Z11:Z14"/>
    <mergeCell ref="AA11:AD14"/>
    <mergeCell ref="AF11:AF12"/>
    <mergeCell ref="AG11:AG12"/>
    <mergeCell ref="H11:I14"/>
    <mergeCell ref="J11:J14"/>
    <mergeCell ref="K11:K14"/>
    <mergeCell ref="L11:O14"/>
    <mergeCell ref="P11:P14"/>
    <mergeCell ref="Q11:Q14"/>
    <mergeCell ref="W15:X16"/>
    <mergeCell ref="Y15:Y16"/>
    <mergeCell ref="Z15:Z16"/>
    <mergeCell ref="AA15:AD16"/>
    <mergeCell ref="A17:A20"/>
    <mergeCell ref="B17:B20"/>
    <mergeCell ref="C17:C18"/>
    <mergeCell ref="D17:E20"/>
    <mergeCell ref="F17:F20"/>
    <mergeCell ref="G17:G18"/>
    <mergeCell ref="K15:K16"/>
    <mergeCell ref="L15:O16"/>
    <mergeCell ref="P15:P16"/>
    <mergeCell ref="Q15:Q16"/>
    <mergeCell ref="S15:T16"/>
    <mergeCell ref="U15:U16"/>
    <mergeCell ref="A15:A16"/>
    <mergeCell ref="B15:B16"/>
    <mergeCell ref="D15:E16"/>
    <mergeCell ref="F15:F16"/>
    <mergeCell ref="H15:I16"/>
    <mergeCell ref="J15:J16"/>
    <mergeCell ref="C19:C20"/>
    <mergeCell ref="G19:G20"/>
    <mergeCell ref="H17:I20"/>
    <mergeCell ref="J17:J20"/>
    <mergeCell ref="K17:K20"/>
    <mergeCell ref="AH17:AH18"/>
    <mergeCell ref="V19:V20"/>
    <mergeCell ref="AF19:AF20"/>
    <mergeCell ref="AG19:AG20"/>
    <mergeCell ref="Z17:Z20"/>
    <mergeCell ref="AI17:AI18"/>
    <mergeCell ref="AH19:AH20"/>
    <mergeCell ref="AI19:AI20"/>
    <mergeCell ref="R17:R18"/>
    <mergeCell ref="S17:T20"/>
    <mergeCell ref="U17:U20"/>
    <mergeCell ref="V17:V18"/>
    <mergeCell ref="W17:X20"/>
    <mergeCell ref="Y17:Y20"/>
    <mergeCell ref="R19:R20"/>
    <mergeCell ref="AA17:AD20"/>
    <mergeCell ref="AF17:AF18"/>
    <mergeCell ref="AG17:AG18"/>
    <mergeCell ref="L17:O20"/>
    <mergeCell ref="P17:P20"/>
    <mergeCell ref="Q17:Q20"/>
    <mergeCell ref="W21:X22"/>
    <mergeCell ref="Y21:Y22"/>
    <mergeCell ref="Z21:Z22"/>
    <mergeCell ref="AA21:AD22"/>
    <mergeCell ref="A23:A24"/>
    <mergeCell ref="B23:B24"/>
    <mergeCell ref="D23:E24"/>
    <mergeCell ref="F23:F24"/>
    <mergeCell ref="H23:I24"/>
    <mergeCell ref="J23:J24"/>
    <mergeCell ref="K21:K22"/>
    <mergeCell ref="L21:O22"/>
    <mergeCell ref="P21:P22"/>
    <mergeCell ref="Q21:Q22"/>
    <mergeCell ref="S21:T22"/>
    <mergeCell ref="U21:U22"/>
    <mergeCell ref="A21:A22"/>
    <mergeCell ref="B21:B22"/>
    <mergeCell ref="D21:E22"/>
    <mergeCell ref="F21:F22"/>
    <mergeCell ref="H21:I22"/>
    <mergeCell ref="J21:J22"/>
    <mergeCell ref="A25:B26"/>
    <mergeCell ref="C25:F26"/>
    <mergeCell ref="G25:J26"/>
    <mergeCell ref="K25:K26"/>
    <mergeCell ref="L25:O26"/>
    <mergeCell ref="P25:Q26"/>
    <mergeCell ref="K23:K24"/>
    <mergeCell ref="L23:O24"/>
    <mergeCell ref="P23:P24"/>
    <mergeCell ref="Q23:Q24"/>
    <mergeCell ref="R25:U26"/>
    <mergeCell ref="V25:Y26"/>
    <mergeCell ref="S23:T24"/>
    <mergeCell ref="U23:U24"/>
    <mergeCell ref="Z25:Z26"/>
    <mergeCell ref="AA25:AD26"/>
    <mergeCell ref="AF25:AG26"/>
    <mergeCell ref="AH25:AI26"/>
    <mergeCell ref="W23:X24"/>
    <mergeCell ref="Y23:Y24"/>
    <mergeCell ref="Z23:Z24"/>
    <mergeCell ref="AA23:AD24"/>
    <mergeCell ref="S27:T27"/>
    <mergeCell ref="W27:X27"/>
    <mergeCell ref="AA27:AD28"/>
    <mergeCell ref="D28:E28"/>
    <mergeCell ref="H28:I28"/>
    <mergeCell ref="S28:T28"/>
    <mergeCell ref="W28:X28"/>
    <mergeCell ref="Q27:Q28"/>
    <mergeCell ref="A27:A28"/>
    <mergeCell ref="B27:B28"/>
    <mergeCell ref="D27:E27"/>
    <mergeCell ref="H27:I27"/>
    <mergeCell ref="L27:O28"/>
    <mergeCell ref="P27:P28"/>
    <mergeCell ref="A29:A32"/>
    <mergeCell ref="B29:B32"/>
    <mergeCell ref="C29:C30"/>
    <mergeCell ref="D29:E32"/>
    <mergeCell ref="F29:F32"/>
    <mergeCell ref="G29:G30"/>
    <mergeCell ref="C31:C32"/>
    <mergeCell ref="G31:G32"/>
    <mergeCell ref="R29:R30"/>
    <mergeCell ref="S29:T32"/>
    <mergeCell ref="U29:U32"/>
    <mergeCell ref="V29:V30"/>
    <mergeCell ref="W29:X32"/>
    <mergeCell ref="Y29:Y32"/>
    <mergeCell ref="R31:R32"/>
    <mergeCell ref="V31:V32"/>
    <mergeCell ref="H29:I32"/>
    <mergeCell ref="J29:J32"/>
    <mergeCell ref="K29:K32"/>
    <mergeCell ref="L29:O32"/>
    <mergeCell ref="P29:P32"/>
    <mergeCell ref="Q29:Q32"/>
    <mergeCell ref="Z29:Z32"/>
    <mergeCell ref="AA29:AD32"/>
    <mergeCell ref="AF29:AF30"/>
    <mergeCell ref="AG29:AG30"/>
    <mergeCell ref="AH29:AH30"/>
    <mergeCell ref="AI29:AI30"/>
    <mergeCell ref="AF31:AF32"/>
    <mergeCell ref="AG31:AG32"/>
    <mergeCell ref="AH31:AH32"/>
    <mergeCell ref="AI31:AI32"/>
    <mergeCell ref="A33:O37"/>
    <mergeCell ref="P33:AD37"/>
    <mergeCell ref="A43:O43"/>
    <mergeCell ref="P43:AD43"/>
    <mergeCell ref="A45:B47"/>
    <mergeCell ref="C45:K47"/>
    <mergeCell ref="P45:Q47"/>
    <mergeCell ref="R45:Z47"/>
    <mergeCell ref="L47:O47"/>
    <mergeCell ref="AA47:AD47"/>
    <mergeCell ref="R48:U48"/>
    <mergeCell ref="V48:Y48"/>
    <mergeCell ref="Z48:Z50"/>
    <mergeCell ref="AA48:AD50"/>
    <mergeCell ref="AF48:AG48"/>
    <mergeCell ref="AH48:AI48"/>
    <mergeCell ref="AF47:AG47"/>
    <mergeCell ref="AH47:AI47"/>
    <mergeCell ref="A48:A50"/>
    <mergeCell ref="B48:B50"/>
    <mergeCell ref="C48:F48"/>
    <mergeCell ref="G48:J48"/>
    <mergeCell ref="K48:K50"/>
    <mergeCell ref="L48:O50"/>
    <mergeCell ref="P48:P50"/>
    <mergeCell ref="Q48:Q50"/>
    <mergeCell ref="D50:F50"/>
    <mergeCell ref="H50:J50"/>
    <mergeCell ref="S50:U50"/>
    <mergeCell ref="W50:Y50"/>
    <mergeCell ref="AF50:AG50"/>
    <mergeCell ref="AH50:AI50"/>
    <mergeCell ref="E49:F49"/>
    <mergeCell ref="I49:J49"/>
    <mergeCell ref="T49:U49"/>
    <mergeCell ref="X49:Y49"/>
    <mergeCell ref="AF49:AG49"/>
    <mergeCell ref="AH49:AI49"/>
    <mergeCell ref="W51:X52"/>
    <mergeCell ref="Y51:Y52"/>
    <mergeCell ref="Z51:Z52"/>
    <mergeCell ref="AA51:AD52"/>
    <mergeCell ref="A53:A56"/>
    <mergeCell ref="B53:B56"/>
    <mergeCell ref="C53:C54"/>
    <mergeCell ref="D53:E56"/>
    <mergeCell ref="F53:F56"/>
    <mergeCell ref="G53:G54"/>
    <mergeCell ref="K51:K52"/>
    <mergeCell ref="L51:O52"/>
    <mergeCell ref="P51:P52"/>
    <mergeCell ref="Q51:Q52"/>
    <mergeCell ref="S51:T52"/>
    <mergeCell ref="U51:U52"/>
    <mergeCell ref="A51:A52"/>
    <mergeCell ref="B51:B52"/>
    <mergeCell ref="D51:E52"/>
    <mergeCell ref="F51:F52"/>
    <mergeCell ref="H51:I52"/>
    <mergeCell ref="J51:J52"/>
    <mergeCell ref="AH53:AH54"/>
    <mergeCell ref="AI53:AI54"/>
    <mergeCell ref="AH55:AH56"/>
    <mergeCell ref="AI55:AI56"/>
    <mergeCell ref="R53:R54"/>
    <mergeCell ref="S53:T56"/>
    <mergeCell ref="U53:U56"/>
    <mergeCell ref="V53:V54"/>
    <mergeCell ref="W53:X56"/>
    <mergeCell ref="Y53:Y56"/>
    <mergeCell ref="C55:C56"/>
    <mergeCell ref="G55:G56"/>
    <mergeCell ref="R55:R56"/>
    <mergeCell ref="V55:V56"/>
    <mergeCell ref="AF55:AF56"/>
    <mergeCell ref="AG55:AG56"/>
    <mergeCell ref="Z53:Z56"/>
    <mergeCell ref="AA53:AD56"/>
    <mergeCell ref="AF53:AF54"/>
    <mergeCell ref="AG53:AG54"/>
    <mergeCell ref="H53:I56"/>
    <mergeCell ref="J53:J56"/>
    <mergeCell ref="K53:K56"/>
    <mergeCell ref="L53:O56"/>
    <mergeCell ref="P53:P56"/>
    <mergeCell ref="Q53:Q56"/>
    <mergeCell ref="W57:X58"/>
    <mergeCell ref="Y57:Y58"/>
    <mergeCell ref="Z57:Z58"/>
    <mergeCell ref="AA57:AD58"/>
    <mergeCell ref="A59:A62"/>
    <mergeCell ref="B59:B62"/>
    <mergeCell ref="C59:C60"/>
    <mergeCell ref="D59:E62"/>
    <mergeCell ref="F59:F62"/>
    <mergeCell ref="G59:G60"/>
    <mergeCell ref="K57:K58"/>
    <mergeCell ref="L57:O58"/>
    <mergeCell ref="P57:P58"/>
    <mergeCell ref="Q57:Q58"/>
    <mergeCell ref="S57:T58"/>
    <mergeCell ref="U57:U58"/>
    <mergeCell ref="A57:A58"/>
    <mergeCell ref="B57:B58"/>
    <mergeCell ref="D57:E58"/>
    <mergeCell ref="F57:F58"/>
    <mergeCell ref="H57:I58"/>
    <mergeCell ref="J57:J58"/>
    <mergeCell ref="C61:C62"/>
    <mergeCell ref="G61:G62"/>
    <mergeCell ref="AH59:AH60"/>
    <mergeCell ref="AI59:AI60"/>
    <mergeCell ref="AH61:AH62"/>
    <mergeCell ref="AI61:AI62"/>
    <mergeCell ref="R59:R60"/>
    <mergeCell ref="S59:T62"/>
    <mergeCell ref="U59:U62"/>
    <mergeCell ref="V59:V60"/>
    <mergeCell ref="W59:X62"/>
    <mergeCell ref="Y59:Y62"/>
    <mergeCell ref="R61:R62"/>
    <mergeCell ref="V61:V62"/>
    <mergeCell ref="AF61:AF62"/>
    <mergeCell ref="AG61:AG62"/>
    <mergeCell ref="Z59:Z62"/>
    <mergeCell ref="AA59:AD62"/>
    <mergeCell ref="AF59:AF60"/>
    <mergeCell ref="AG59:AG60"/>
    <mergeCell ref="H59:I62"/>
    <mergeCell ref="J59:J62"/>
    <mergeCell ref="K59:K62"/>
    <mergeCell ref="L59:O62"/>
    <mergeCell ref="P59:P62"/>
    <mergeCell ref="Q59:Q62"/>
    <mergeCell ref="W63:X64"/>
    <mergeCell ref="Y63:Y64"/>
    <mergeCell ref="Z63:Z64"/>
    <mergeCell ref="AA63:AD64"/>
    <mergeCell ref="A65:A66"/>
    <mergeCell ref="B65:B66"/>
    <mergeCell ref="D65:E66"/>
    <mergeCell ref="F65:F66"/>
    <mergeCell ref="H65:I66"/>
    <mergeCell ref="J65:J66"/>
    <mergeCell ref="K63:K64"/>
    <mergeCell ref="L63:O64"/>
    <mergeCell ref="P63:P64"/>
    <mergeCell ref="Q63:Q64"/>
    <mergeCell ref="S63:T64"/>
    <mergeCell ref="U63:U64"/>
    <mergeCell ref="A63:A64"/>
    <mergeCell ref="B63:B64"/>
    <mergeCell ref="D63:E64"/>
    <mergeCell ref="F63:F64"/>
    <mergeCell ref="H63:I64"/>
    <mergeCell ref="J63:J64"/>
    <mergeCell ref="A67:B68"/>
    <mergeCell ref="C67:F68"/>
    <mergeCell ref="G67:J68"/>
    <mergeCell ref="K67:K68"/>
    <mergeCell ref="L67:O68"/>
    <mergeCell ref="P67:Q68"/>
    <mergeCell ref="K65:K66"/>
    <mergeCell ref="L65:O66"/>
    <mergeCell ref="P65:P66"/>
    <mergeCell ref="Q65:Q66"/>
    <mergeCell ref="R67:U68"/>
    <mergeCell ref="V67:Y68"/>
    <mergeCell ref="S65:T66"/>
    <mergeCell ref="U65:U66"/>
    <mergeCell ref="Z67:Z68"/>
    <mergeCell ref="AA67:AD68"/>
    <mergeCell ref="AF67:AG68"/>
    <mergeCell ref="AH67:AI68"/>
    <mergeCell ref="W65:X66"/>
    <mergeCell ref="Y65:Y66"/>
    <mergeCell ref="Z65:Z66"/>
    <mergeCell ref="AA65:AD66"/>
    <mergeCell ref="Q69:Q70"/>
    <mergeCell ref="S69:T69"/>
    <mergeCell ref="W69:X69"/>
    <mergeCell ref="AA69:AD70"/>
    <mergeCell ref="D70:E70"/>
    <mergeCell ref="H70:I70"/>
    <mergeCell ref="S70:T70"/>
    <mergeCell ref="W70:X70"/>
    <mergeCell ref="A69:A70"/>
    <mergeCell ref="B69:B70"/>
    <mergeCell ref="D69:E69"/>
    <mergeCell ref="H69:I69"/>
    <mergeCell ref="L69:O70"/>
    <mergeCell ref="P69:P70"/>
    <mergeCell ref="A71:A74"/>
    <mergeCell ref="B71:B74"/>
    <mergeCell ref="C71:C72"/>
    <mergeCell ref="D71:E74"/>
    <mergeCell ref="F71:F74"/>
    <mergeCell ref="G71:G72"/>
    <mergeCell ref="C73:C74"/>
    <mergeCell ref="G73:G74"/>
    <mergeCell ref="A75:O79"/>
    <mergeCell ref="P75:AD79"/>
    <mergeCell ref="Z71:Z74"/>
    <mergeCell ref="AA71:AD74"/>
    <mergeCell ref="AF71:AF72"/>
    <mergeCell ref="AG71:AG72"/>
    <mergeCell ref="R71:R72"/>
    <mergeCell ref="S71:T74"/>
    <mergeCell ref="U71:U74"/>
    <mergeCell ref="V71:V72"/>
    <mergeCell ref="AH71:AH72"/>
    <mergeCell ref="AI71:AI72"/>
    <mergeCell ref="AF73:AF74"/>
    <mergeCell ref="AG73:AG74"/>
    <mergeCell ref="AH73:AH74"/>
    <mergeCell ref="AI73:AI74"/>
    <mergeCell ref="W71:X74"/>
    <mergeCell ref="Y71:Y74"/>
    <mergeCell ref="R73:R74"/>
    <mergeCell ref="V73:V74"/>
    <mergeCell ref="H71:I74"/>
    <mergeCell ref="J71:J74"/>
    <mergeCell ref="K71:K74"/>
    <mergeCell ref="L71:O74"/>
    <mergeCell ref="P71:P74"/>
    <mergeCell ref="Q71:Q74"/>
  </mergeCells>
  <dataValidations count="3">
    <dataValidation type="whole" operator="greaterThanOrEqual" allowBlank="1" showInputMessage="1" showErrorMessage="1" error="請登打數字，不得有負數！" sqref="D9:E24 D27:E32 H9:I24 H27:I32 S9:T24 S29:T32 W29:X32 W9:X24 D51:E66 D71:E74 H71:I74 H51:I66 S51:T66 S71:T74 W71:X74 W51:X66">
      <formula1>0</formula1>
    </dataValidation>
    <dataValidation type="whole" allowBlank="1" showInputMessage="1" showErrorMessage="1" error="目前設定為整數0~99999之間，如有其他需求請來電洽詢。" sqref="W69:X70 S69:T70 H69:I70 D69:E70 S27:T28 W27:X28">
      <formula1>0</formula1>
      <formula2>99999</formula2>
    </dataValidation>
    <dataValidation type="decimal" allowBlank="1" showInputMessage="1" showErrorMessage="1" error="一學期應介於4.5~6個月" sqref="D7 H7">
      <formula1>4.5</formula1>
      <formula2>6</formula2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rowBreaks count="1" manualBreakCount="1">
    <brk id="42" max="29" man="1"/>
  </rowBreaks>
  <colBreaks count="1" manualBreakCount="1">
    <brk id="15" max="78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d8759571</dc:creator>
  <cp:keywords/>
  <dc:description/>
  <cp:lastModifiedBy>蕭姝莉</cp:lastModifiedBy>
  <cp:lastPrinted>2018-09-03T06:42:55Z</cp:lastPrinted>
  <dcterms:created xsi:type="dcterms:W3CDTF">2018-06-19T09:34:25Z</dcterms:created>
  <dcterms:modified xsi:type="dcterms:W3CDTF">2021-06-03T02:42:22Z</dcterms:modified>
  <cp:category/>
  <cp:version/>
  <cp:contentType/>
  <cp:contentStatus/>
</cp:coreProperties>
</file>